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45" windowWidth="19275" windowHeight="10185"/>
  </bookViews>
  <sheets>
    <sheet name="Табл 10" sheetId="1" r:id="rId1"/>
  </sheets>
  <definedNames>
    <definedName name="_xlnm._FilterDatabase" localSheetId="0" hidden="1">'Табл 10'!$A$18:$O$168</definedName>
    <definedName name="_xlnm.Print_Titles" localSheetId="0">'Табл 10'!$14:$18</definedName>
    <definedName name="_xlnm.Print_Area" localSheetId="0">'Табл 10'!$A$1:$O$168</definedName>
  </definedNames>
  <calcPr calcId="144525"/>
</workbook>
</file>

<file path=xl/calcChain.xml><?xml version="1.0" encoding="utf-8"?>
<calcChain xmlns="http://schemas.openxmlformats.org/spreadsheetml/2006/main">
  <c r="N160" i="1" l="1"/>
  <c r="M160" i="1"/>
  <c r="L145" i="1" l="1"/>
  <c r="L123" i="1"/>
  <c r="L120" i="1"/>
  <c r="L91" i="1" l="1"/>
  <c r="L64" i="1" l="1"/>
  <c r="L108" i="1" l="1"/>
  <c r="L101" i="1"/>
  <c r="L162" i="1" l="1"/>
  <c r="L156" i="1"/>
  <c r="L155" i="1"/>
  <c r="L146" i="1"/>
  <c r="L63" i="1" l="1"/>
  <c r="L62" i="1"/>
  <c r="L141" i="1"/>
  <c r="L138" i="1"/>
  <c r="L128" i="1" l="1"/>
  <c r="L126" i="1"/>
  <c r="L100" i="1"/>
  <c r="L99" i="1"/>
  <c r="L96" i="1"/>
  <c r="L95" i="1"/>
  <c r="L94" i="1"/>
  <c r="L90" i="1"/>
  <c r="L89" i="1"/>
  <c r="L88" i="1"/>
  <c r="L86" i="1"/>
  <c r="L59" i="1"/>
  <c r="L85" i="1" l="1"/>
  <c r="L84" i="1"/>
  <c r="L83" i="1"/>
  <c r="L82" i="1"/>
  <c r="L81" i="1"/>
  <c r="L80" i="1"/>
  <c r="L69" i="1"/>
  <c r="L65" i="1"/>
  <c r="L60" i="1"/>
  <c r="L57" i="1"/>
  <c r="L44" i="1"/>
  <c r="L42" i="1"/>
  <c r="L40" i="1"/>
  <c r="L38" i="1"/>
  <c r="L37" i="1"/>
  <c r="L129" i="1" l="1"/>
  <c r="L97" i="1"/>
  <c r="L61" i="1"/>
  <c r="L58" i="1"/>
  <c r="L55" i="1"/>
  <c r="L54" i="1"/>
  <c r="L53" i="1"/>
  <c r="L51" i="1"/>
  <c r="L49" i="1"/>
  <c r="L47" i="1"/>
  <c r="L45" i="1"/>
  <c r="L43" i="1"/>
  <c r="L39" i="1"/>
  <c r="L36" i="1"/>
  <c r="L35" i="1"/>
  <c r="L34" i="1"/>
  <c r="L33" i="1"/>
  <c r="L144" i="1" l="1"/>
  <c r="L148" i="1"/>
  <c r="L149" i="1"/>
  <c r="L159" i="1"/>
  <c r="L152" i="1"/>
  <c r="L150" i="1"/>
  <c r="L116" i="1"/>
  <c r="L70" i="1"/>
  <c r="L117" i="1"/>
  <c r="L115" i="1"/>
  <c r="L114" i="1"/>
  <c r="L87" i="1"/>
  <c r="L52" i="1"/>
  <c r="L50" i="1"/>
  <c r="L48" i="1"/>
  <c r="L46" i="1"/>
  <c r="O160" i="1" l="1"/>
  <c r="O155" i="1"/>
  <c r="O166" i="1"/>
  <c r="O167" i="1"/>
  <c r="O168" i="1"/>
  <c r="O165" i="1"/>
  <c r="N164" i="1"/>
  <c r="M164" i="1"/>
  <c r="O163" i="1"/>
  <c r="O162" i="1"/>
  <c r="N158" i="1"/>
  <c r="M158" i="1"/>
  <c r="M157" i="1" s="1"/>
  <c r="O159" i="1"/>
  <c r="N136" i="1"/>
  <c r="M136" i="1"/>
  <c r="N137" i="1"/>
  <c r="M137" i="1"/>
  <c r="O152" i="1"/>
  <c r="O151" i="1"/>
  <c r="O150" i="1"/>
  <c r="O139" i="1"/>
  <c r="O140" i="1"/>
  <c r="O143" i="1"/>
  <c r="O145" i="1"/>
  <c r="O146" i="1"/>
  <c r="O147" i="1"/>
  <c r="O138" i="1"/>
  <c r="N78" i="1"/>
  <c r="M78" i="1"/>
  <c r="N125" i="1"/>
  <c r="M125" i="1"/>
  <c r="O129" i="1"/>
  <c r="O130" i="1"/>
  <c r="O131" i="1"/>
  <c r="O128" i="1"/>
  <c r="O164" i="1" l="1"/>
  <c r="O137" i="1"/>
  <c r="O158" i="1"/>
  <c r="N157" i="1"/>
  <c r="O157" i="1" s="1"/>
  <c r="O127" i="1"/>
  <c r="O126" i="1"/>
  <c r="O120" i="1"/>
  <c r="N112" i="1"/>
  <c r="M112" i="1"/>
  <c r="O115" i="1"/>
  <c r="O116" i="1"/>
  <c r="O117" i="1"/>
  <c r="O114" i="1"/>
  <c r="N106" i="1"/>
  <c r="M106" i="1"/>
  <c r="O109" i="1"/>
  <c r="O101" i="1"/>
  <c r="O100" i="1"/>
  <c r="O96" i="1"/>
  <c r="O99" i="1"/>
  <c r="O98" i="1"/>
  <c r="O97" i="1"/>
  <c r="O94" i="1"/>
  <c r="O95" i="1"/>
  <c r="O91" i="1"/>
  <c r="O90" i="1"/>
  <c r="O89" i="1"/>
  <c r="O88" i="1"/>
  <c r="O87" i="1"/>
  <c r="O86" i="1"/>
  <c r="O81" i="1"/>
  <c r="O80" i="1"/>
  <c r="O65" i="1"/>
  <c r="O64" i="1"/>
  <c r="O62" i="1"/>
  <c r="O60" i="1"/>
  <c r="O61" i="1"/>
  <c r="O59" i="1"/>
  <c r="O58" i="1"/>
  <c r="O56" i="1"/>
  <c r="O55" i="1"/>
  <c r="O38" i="1"/>
  <c r="O34" i="1"/>
  <c r="O35" i="1"/>
  <c r="O36" i="1"/>
  <c r="O37" i="1"/>
  <c r="O39" i="1"/>
  <c r="O40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33" i="1"/>
  <c r="O112" i="1" l="1"/>
  <c r="O106" i="1"/>
  <c r="O78" i="1"/>
  <c r="N154" i="1"/>
  <c r="M154" i="1"/>
  <c r="M153" i="1" s="1"/>
  <c r="N161" i="1"/>
  <c r="M161" i="1"/>
  <c r="N134" i="1"/>
  <c r="M24" i="1"/>
  <c r="N119" i="1"/>
  <c r="M119" i="1"/>
  <c r="M118" i="1" s="1"/>
  <c r="N75" i="1"/>
  <c r="N22" i="1" s="1"/>
  <c r="N113" i="1"/>
  <c r="M113" i="1"/>
  <c r="M76" i="1" s="1"/>
  <c r="M23" i="1" s="1"/>
  <c r="N105" i="1"/>
  <c r="M105" i="1"/>
  <c r="N102" i="1"/>
  <c r="M102" i="1"/>
  <c r="N93" i="1"/>
  <c r="M93" i="1"/>
  <c r="N79" i="1"/>
  <c r="M79" i="1"/>
  <c r="M74" i="1" s="1"/>
  <c r="N67" i="1"/>
  <c r="M67" i="1"/>
  <c r="N68" i="1"/>
  <c r="N29" i="1" s="1"/>
  <c r="N25" i="1" s="1"/>
  <c r="M68" i="1"/>
  <c r="M29" i="1" s="1"/>
  <c r="M25" i="1" s="1"/>
  <c r="O69" i="1"/>
  <c r="N31" i="1"/>
  <c r="N27" i="1" s="1"/>
  <c r="M31" i="1"/>
  <c r="M27" i="1" s="1"/>
  <c r="N32" i="1"/>
  <c r="M32" i="1"/>
  <c r="M28" i="1" s="1"/>
  <c r="N133" i="1" l="1"/>
  <c r="N76" i="1"/>
  <c r="O113" i="1"/>
  <c r="N153" i="1"/>
  <c r="O153" i="1" s="1"/>
  <c r="O154" i="1"/>
  <c r="N118" i="1"/>
  <c r="O118" i="1" s="1"/>
  <c r="O119" i="1"/>
  <c r="M21" i="1"/>
  <c r="O67" i="1"/>
  <c r="O105" i="1"/>
  <c r="M133" i="1"/>
  <c r="O161" i="1"/>
  <c r="N92" i="1"/>
  <c r="N73" i="1"/>
  <c r="N20" i="1" s="1"/>
  <c r="M92" i="1"/>
  <c r="M73" i="1"/>
  <c r="M110" i="1"/>
  <c r="N74" i="1"/>
  <c r="O74" i="1" s="1"/>
  <c r="O79" i="1"/>
  <c r="O32" i="1"/>
  <c r="N66" i="1"/>
  <c r="M77" i="1"/>
  <c r="M135" i="1"/>
  <c r="N24" i="1"/>
  <c r="O24" i="1" s="1"/>
  <c r="M66" i="1"/>
  <c r="M26" i="1"/>
  <c r="N132" i="1"/>
  <c r="O27" i="1"/>
  <c r="O31" i="1"/>
  <c r="N30" i="1"/>
  <c r="N28" i="1"/>
  <c r="O28" i="1" s="1"/>
  <c r="N77" i="1"/>
  <c r="O93" i="1"/>
  <c r="N110" i="1"/>
  <c r="O136" i="1"/>
  <c r="N135" i="1"/>
  <c r="M30" i="1"/>
  <c r="M75" i="1"/>
  <c r="M134" i="1"/>
  <c r="O134" i="1" s="1"/>
  <c r="M20" i="1" l="1"/>
  <c r="O92" i="1"/>
  <c r="O135" i="1"/>
  <c r="O77" i="1"/>
  <c r="N23" i="1"/>
  <c r="O23" i="1" s="1"/>
  <c r="O76" i="1"/>
  <c r="N72" i="1"/>
  <c r="O66" i="1"/>
  <c r="O20" i="1"/>
  <c r="O75" i="1"/>
  <c r="M22" i="1"/>
  <c r="O22" i="1" s="1"/>
  <c r="M132" i="1"/>
  <c r="M124" i="1" s="1"/>
  <c r="N26" i="1"/>
  <c r="O26" i="1" s="1"/>
  <c r="N21" i="1"/>
  <c r="M72" i="1"/>
  <c r="O72" i="1" s="1"/>
  <c r="O73" i="1"/>
  <c r="O110" i="1"/>
  <c r="O30" i="1"/>
  <c r="O133" i="1"/>
  <c r="O132" i="1" l="1"/>
  <c r="N124" i="1"/>
  <c r="O124" i="1" s="1"/>
  <c r="O125" i="1"/>
  <c r="M19" i="1"/>
  <c r="O21" i="1"/>
  <c r="N19" i="1"/>
  <c r="O19" i="1" l="1"/>
</calcChain>
</file>

<file path=xl/sharedStrings.xml><?xml version="1.0" encoding="utf-8"?>
<sst xmlns="http://schemas.openxmlformats.org/spreadsheetml/2006/main" count="1332" uniqueCount="256">
  <si>
    <t>Количество граждан пожилого возраста - получателей услуг по социальному сопровождению</t>
  </si>
  <si>
    <t>Количество сеимнаров и совещаний для специалистов по вопросам организации социального обслуживания</t>
  </si>
  <si>
    <t>Доля учреждений, внедряющих стационарозамещающие технологии, от общего количества учреждений социального обслуживания</t>
  </si>
  <si>
    <t>Количество видов выпущенной печатной продукции по вопросам предоставления социального обслуживания</t>
  </si>
  <si>
    <t>Доля работников, повысивших свой профессиональный уровень от общего числа работающих в государственных учреждениях социального обслуживания</t>
  </si>
  <si>
    <t xml:space="preserve">Доля учреждений социального обслуживания, принявших участие в конкурсе, от общего количества учреждений социального обслуживания </t>
  </si>
  <si>
    <t xml:space="preserve">Доля граждан, внесенных в регистр от общего числа получателей социальных услуг </t>
  </si>
  <si>
    <t>Количество организаций социального обслуживания населения, в которых проведены работы по укреплению материально-технической базы</t>
  </si>
  <si>
    <t>Удельный вес негосударственных организаций, оказывающих социальные услуги в сфере социального обслуживания, от общего количества организаций социального обслуживания всех форм собственности</t>
  </si>
  <si>
    <t xml:space="preserve">99.0 Основное мероприятие. "Обеспечение реализации государственной программы" </t>
  </si>
  <si>
    <t>Информация о приоритетности основного мероприятия (мероприятия)</t>
  </si>
  <si>
    <t>3.1.1.1.1. Предоставление гражданам социальных услуг в государственных организациях социального обслуживания</t>
  </si>
  <si>
    <t>Доля получателей социальных услуг в государственных организациях социального обслуживания в общей численности обратившихся в указанные организации</t>
  </si>
  <si>
    <t xml:space="preserve">3.1.1.1.7. Проведение социологических опросов с целью изучения удовлетворенности получателей услугами организаций социального обслуживания </t>
  </si>
  <si>
    <t xml:space="preserve">Министерство социальной защиты Республики Карелия, начальник финансово-хозяйственного управления О.С. Мелентьева </t>
  </si>
  <si>
    <t>Министерство социальной защиты Республики Карелия</t>
  </si>
  <si>
    <t>Государственная программа Республики Карелия "Совершенствование социальной защиты граждан"</t>
  </si>
  <si>
    <t xml:space="preserve">Министерство социальной защиты Республики  Карелия, начальник финансово-хозяйственного управления О.С.Мелентьева  </t>
  </si>
  <si>
    <t xml:space="preserve">Министерство социальной защиты Республики  Карелия, начальник финансово-хозяйственного управления О.С. Мелентьева  </t>
  </si>
  <si>
    <t xml:space="preserve">Министерство социальной защиты Республики Карелия, начальник Управления социальной поддержки М.В.Егорова  </t>
  </si>
  <si>
    <t>1.1.1.2.1. Реализация ведомственной целевой программы оказания гражданам государственной социальной помощи «Адресная социальная помощь» в части предоставления государственной социальной помощи малоимущим гражданам</t>
  </si>
  <si>
    <t>Министерство социальной защиты Республики Карелия, начальник Управления социальной поддержки М.В.Егорова</t>
  </si>
  <si>
    <t>Министерство социальной защиты Республики  Карелия</t>
  </si>
  <si>
    <t>Министерство социальной защиты Республики Карелия, начальник Управления социального развития М.Ф.Балалаева</t>
  </si>
  <si>
    <t>Министерство социальной защиты  Республики Карелия</t>
  </si>
  <si>
    <t>Министр социальной защиты Республики Карелия</t>
  </si>
  <si>
    <t>1.1.1.1.0. Основное мероприятие. "Предоставление мер социальной поддержки отдельным категориям граждан"</t>
  </si>
  <si>
    <t>Утверждено</t>
  </si>
  <si>
    <t>"Совершенствование социальной защиты граждан"</t>
  </si>
  <si>
    <t>Наименование подпрограммы   государственной программы, ведомственной целевой программы, региональной программы, основного мероприятия,мероприятия, долгосрочной целевой программы</t>
  </si>
  <si>
    <t>Ответственный исполнитель (ГРБС, ФИО, должность)</t>
  </si>
  <si>
    <t>Расходы (тыс.руб.)</t>
  </si>
  <si>
    <t>Единица измерения</t>
  </si>
  <si>
    <t>X</t>
  </si>
  <si>
    <t xml:space="preserve">X </t>
  </si>
  <si>
    <t>Министерство здравоохранения Республики Карелия</t>
  </si>
  <si>
    <t>Министерство образования Республики Карелия</t>
  </si>
  <si>
    <t>Министерство по делам молодежи, физической культуре и спорту Республики Карелия</t>
  </si>
  <si>
    <t>Министерство строительства, жилищно-коммунального хозяйства и энергетики Республики Карелия</t>
  </si>
  <si>
    <t>Х</t>
  </si>
  <si>
    <t>Подпрограмма 1 «Обеспечение и совершенствование мер социальной поддержки отдельных категорий граждан»</t>
  </si>
  <si>
    <t>Всего</t>
  </si>
  <si>
    <t>01.01.2018</t>
  </si>
  <si>
    <t>31.12.2020</t>
  </si>
  <si>
    <t>чел.</t>
  </si>
  <si>
    <t>1.1.1.1.4. Предоставление отдельных мер социальной поддержки гражданам, подвергшимся  воздействию радиации</t>
  </si>
  <si>
    <t xml:space="preserve">1.1.1.1.5. Ежегодная денежная выплата лицам, награжденным нагрудным знаком «Почетный донор России» </t>
  </si>
  <si>
    <t>1.1.1.1.6. Выплата государственных единовременных пособий и ежемесячных денежных компенсаций гражданам при возникновении поствакцинальных осложнений</t>
  </si>
  <si>
    <t>4</t>
  </si>
  <si>
    <t xml:space="preserve">1.1.1.1.7. Предоставление мер социальной поддержки по оплате жилого помещения и коммунальных услуг отдельным категориям граждан в соответствии с федеральным законодательством </t>
  </si>
  <si>
    <t>1.1.1.1.8.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</si>
  <si>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1.1.1.1.10. Выплата социального пособия на погребение и возмещение расходов по гарантированному перечню услуг по погребению отдельным категориям граждан</t>
  </si>
  <si>
    <t>1.1.1.1.11. Предоставление субсидий гражданам на оплату жилого помещения и коммунальных услуг</t>
  </si>
  <si>
    <t>ед.</t>
  </si>
  <si>
    <t>%</t>
  </si>
  <si>
    <t>социальные проездные билеты (шт.)</t>
  </si>
  <si>
    <t xml:space="preserve">1.1.1.2.0. Основное мероприятие "Оказание государственной социальной помощи отдельным категориям малообеспеченных граждан"
 </t>
  </si>
  <si>
    <t>1.1.1.2.4. Оказание адресной социальной помощи неработающим пенсионерам в виде предоставления единовременной материальной помощи на частичное возмещение ущерба в связи с произошедшими чрезвычайными ситуациями и стихийными бедствиями</t>
  </si>
  <si>
    <t>Численность неработающих пенсионеров, получивших единовременную материальную помощь на частичное возмещение ущерба в связи с произошедшими чрезвычайными ситуациями и стихийными бедствиями</t>
  </si>
  <si>
    <t>Подпрограмма 2 "Обеспечение и совершенствование социальной поддержки семьи и детей"</t>
  </si>
  <si>
    <t xml:space="preserve">2.1.1.1.0.Основное мероприятие. "Оказание мер государственной поддержки гражданам, имеюшим детей, а также в связи с беременностью и родами"
</t>
  </si>
  <si>
    <t>Министерство здравоохранения Республики  Карелия</t>
  </si>
  <si>
    <t>2.1.1.1.1. 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</si>
  <si>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2.1.1.1.2. Выплата пособий при рождении ребенка, по уходу за ребенком гражданам, не подлежащим обязательному социальному страхованию</t>
  </si>
  <si>
    <t xml:space="preserve">чел. </t>
  </si>
  <si>
    <t>Выплата пособий по уходу за ребенком до достижения им возраста полутора лет гражданам, не подлежащим обязательному социальному страхованию на случай временной нетрудоспособности и в связи с материнством</t>
  </si>
  <si>
    <t>Выплата единовременных пособий женщинам, вставшим на учет в медицинских учреждениях в ранние сроки беременности, уволенным в связи с ликвидацией организаций (прекращением дяеятельности, полномочий физическими лицами) в установленном порядке</t>
  </si>
  <si>
    <t>Выплата пособий при рождении ребенка гражданам, не подлежащим обязательному социальному страхованию на случай временной нетрудоспособности и в связи с материнством</t>
  </si>
  <si>
    <t>Выплата пособий по беременности и родам женщинам, уволенным в связи с ликвидацией организаций (прекращением деятельности,полномочий физическими лицами) в установленном порядке</t>
  </si>
  <si>
    <t>2.1.1.1.3. Реализация ведомственной целевой программы оказания гражданам государственной социальной помощи "Адресная социальная помощь"  в части предоставления государственной социальной помощи  малоимущим семьям, имеющим детей</t>
  </si>
  <si>
    <t xml:space="preserve">2.1.1.1.4. Обеспечение бесплатными специальными молочными продуктами детского питания детей в возрасте до 3-х лет, не посещающих детские дошкольные образовательные организации из малоимущих семей и семей, находящихся в социально опасном положении
</t>
  </si>
  <si>
    <t>2.1.1.1.5. Выплата ежемесячного пособия на ребенка</t>
  </si>
  <si>
    <t>Численность детей, в отношении  которых  выплачивается  пособие</t>
  </si>
  <si>
    <t>2.1.1.1.6. Выплата единовременного пособия при рождении ребенка</t>
  </si>
  <si>
    <t>Численность детей,   в отношении которых   граждане  получили  выплату единовременного пособия при рождении ребенка</t>
  </si>
  <si>
    <t xml:space="preserve">Численность граждан, обеспечиваемых  ежемесячной денежной выплатой, назначаемой в случае рождения третьего ребенка или последующих детей до достижения ребенком возраста трех лет </t>
  </si>
  <si>
    <t>Численность детей, в отношении которых  предоставлена  ежегодная компенсационная выплата на приобретение школьных принадлежностей для детей из многодетных семей</t>
  </si>
  <si>
    <t xml:space="preserve">Количество обучающихся муниципальных образовательных организаций в возрасте от 6 до 18 лет, зачисленных в лагеря дневного пребывания и специализированные (профильные) лагеря, организуемые органами местного самоуправления муниципальных районов (городских округов) </t>
  </si>
  <si>
    <t>2.1.1.2.0. Основное мероприятие.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</si>
  <si>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Численность опекунов, приемных родителей, патронатных воспитателей, которым выплачивается ежемесячное вознаграждение</t>
  </si>
  <si>
    <t>Численность детей-сирот и детей, оставшихся без попечения родителей, находящихся под опекой, попечительством, в приемных семьях, в семьях патронатных воспитателей, на содержание которых производится ежемесячная выплата</t>
  </si>
  <si>
    <t>Численность детей-сирот и детей, оставшихся без попечения родителей, находящихся под опекой, попечительством, в приемной, в патронатной семьях, которым предоставляются дополнительные меры социальной поддержки</t>
  </si>
  <si>
    <t xml:space="preserve">Количество детей-сирот и детей, оставшихся без попечения родителей, обеспеченных жилыми помещениями </t>
  </si>
  <si>
    <t>Численность детей в отношении которых  выплачено  единовременное пособие при всех формах устройства детей, лишенных родительского попечения, в семью</t>
  </si>
  <si>
    <t>Численность детей, в отношении которых выплачено  региональное единовременное пособие при усыновлении (удочерении)</t>
  </si>
  <si>
    <t>Доля детей, возвращенных в биологические семьи, устроенных под опеку (попечительство), в приемные семьи, на патронатное воспитание, в семейно- воспитательные группы от общего количества детей, находящихся в государственных учреждениях социального обслуживания</t>
  </si>
  <si>
    <t>2.1.1.3.0. Основное мероприятие. "Проведение мероприятий в сфере демографической политики"</t>
  </si>
  <si>
    <t>Министерство образования Республики  Карелия</t>
  </si>
  <si>
    <t>Численность семей, получивших региональный материнский (семейный) капитал</t>
  </si>
  <si>
    <t xml:space="preserve">2.1.1.3.2. Повышение престижа социально-благополучной семьи, воспитанию ответственного родительства. 
Присуждение премии «Признание» Главы Республики Карелия лучшим семьям за укрепление семейных отношений, здоровый образ жизни, достойное воспитание детей в рамках реализации региональной целевой программы «Улучшение демографической ситуации Республики Карелия на период 2008-2010 годов и до 2015 года»
</t>
  </si>
  <si>
    <t>Число семей - лауреатов премии "Признание" Главы Республики Карелия</t>
  </si>
  <si>
    <t>семей</t>
  </si>
  <si>
    <t>2.1.1.3.3. Повышение престижа социально-благополучной семьи, воспитанию ответственного родительства. 
Вручение подарков для новорожденных от имени Главы Республики Карелия женщинам, родившим во Всероссийский День матери и Международный женский день 8 марта</t>
  </si>
  <si>
    <t>Численность детей, родившихся во Всероссийский день матери и Международный женский день 8 марта</t>
  </si>
  <si>
    <t>2.1.1.4.0. Основное мероприятие. "Предоставление социальных услуг семьям и детям"</t>
  </si>
  <si>
    <t xml:space="preserve">Количество получателей экстренной психологической помощи по "телефону доверия" </t>
  </si>
  <si>
    <t>2.1.1.5.0.Основное мероприятие. "Организация оздоровительного отдыха детей"</t>
  </si>
  <si>
    <t>Количество обучающихся муниципальных и государственных общеобразовательных организаций, в возрасте от 6 до 18 лет, зачисленых в специализированные (профильные) лагеря, организуемые государственными образовательными организациями</t>
  </si>
  <si>
    <t>Количество детей в возрасте от 6 до 18 лет, участвующих в специализированных (профильных) лагерях, организуемых государственными учреждениями</t>
  </si>
  <si>
    <t>2.1.1.6.0.Основное мероприятие. "Организация деятельности в области опеки и попечительства"</t>
  </si>
  <si>
    <t xml:space="preserve">2.1.1.6.1. Осуществление государственных полномочий Республики Карелия по организации и осуществлению деятельности органов опеки и попечительства </t>
  </si>
  <si>
    <t>Численность несовершеннолетних граждан, недееспособных и не полностью дееспособных граждан</t>
  </si>
  <si>
    <t>2.1.1.6.2. Проведение региональных мероприятий, направленных на повышение престижа приемной семьи</t>
  </si>
  <si>
    <t>Количество проведенных мероприятий, направленных на повышение престижа приемной семьи</t>
  </si>
  <si>
    <t>Количество социально ориентированных некоммерческих организаций, получивших субсидию из бюджета Республики Карелия в результате конкурсного отбора</t>
  </si>
  <si>
    <t xml:space="preserve">2.1.1.6.4.  Организация деятельности, связанной с перевозкой несовершеннолетних, самовольно ушедших из семей, организаций для детей-сирот и детей, оставшихся без попечения родителей, образовательных и иных организаций </t>
  </si>
  <si>
    <t>Численность несовершеннолетних, самовольно ушедших из семей, детских домов, школ-интернатов, специальных учебно-воспитательных и иных детских учреждений, перевезенных к месту постоянного проживания</t>
  </si>
  <si>
    <t>Подпрограмма 3 "Развитие системы социального обслуживания населения"</t>
  </si>
  <si>
    <t>Всего:</t>
  </si>
  <si>
    <t>Министерство социальной защиты  Республики  Карелия</t>
  </si>
  <si>
    <t>Управление труда и занятости Республики Карелия</t>
  </si>
  <si>
    <t>1.1.1.1.14. Предоставление ветеранам труда мер социальной поддержки по бесплатному изготовлению и ремонту зубных протезов</t>
  </si>
  <si>
    <t>1.1.1.1.16. Предоставление труженикам тыла мер социальной поддержки по бесплатному изготовлению и ремонту зубных протезов</t>
  </si>
  <si>
    <t>1.1.1.1.21. Предоставление мер социальной поддержки проживающим за пределами городов пенсионерам, проработавшим не менее десяти лет в государственных и (или) муниципальных учреждениях, расположенных в сельской местности, поселках городского типа</t>
  </si>
  <si>
    <t>1.1.1.1.20. Предоставление ветеранам труда  Республики Карелия и другим категориям граждан мер социальной поддержки по бесплатному изготовлению и ремонту зубных протезов</t>
  </si>
  <si>
    <t>1.1.1.1.23. Компенсация отдельным категориям граждан оплаты взноса на капитальный ремонт общего имущества в многоквартирном доме</t>
  </si>
  <si>
    <t>1.1.1.1.24. Социальная поддержка Героев Социалистического Труда, Героев Труда Российской Федерации и полных кавалеров ордена Трудовой Славы</t>
  </si>
  <si>
    <t>1.1.1.1.25. Осуществление доплаты к трудовой пенсии лицам, замещавшим должности в органах государственной власти Карело-Финской Советской Социалистической Республики, Карельской Автономной Советской Социалистической Республики и Республики Карелия до  1 января  1997 года</t>
  </si>
  <si>
    <t>1.1.1.1.26. Выплата материального обеспечения гражданам, имеющим особые заслуги перед Республикой Карелия</t>
  </si>
  <si>
    <t>1.1.1.1.27. Осуществление доплат к пенсиям гражданам, проходившим военную службу по призыву в Афганистане и (или) Чеченской Республике, ставшим инвалидами вследствие военной травмы</t>
  </si>
  <si>
    <t>1.1.1.1.28. Осуществление доплат к трудовым пенсиям иным категориям граждан</t>
  </si>
  <si>
    <t xml:space="preserve">1.1.1.1.29. Обеспечение деятельности учреждений социальной защиты </t>
  </si>
  <si>
    <t>1.1.1.1.31. Автоматизация процессов предоставления мер социальной поддержки населению</t>
  </si>
  <si>
    <t xml:space="preserve">1.1.1.1.32. Компенсация части потерь в доходах организациям  общественного транспорта в связи с оказанием мер социальной поддержки отдельным категориям граждан </t>
  </si>
  <si>
    <t>3.1.1.1.12. Реконструкция спального корпуса № 2 государственного бюджетного стационарного учреждения социального обслуживания Республики Карелия "Партальский дом-интернат для престарелых и инвалидов", Сортавальский район, пос. Партала</t>
  </si>
  <si>
    <t>Доля государственных (муниципальных) организаций социального обслуживания, прошедших независимую оценку качества в отчетном году, от общей численности государственных (муниципальных) организаций социального обслуживания</t>
  </si>
  <si>
    <t xml:space="preserve">3.1.1.1.0. Основное мероприятие. "Предоставление гражданам социальных услуг в организациях социального обслуживания"
</t>
  </si>
  <si>
    <t xml:space="preserve">Наличие организации-оператора для проведения независимой оценки качества условий оказания социальных услуг в организациях социального обслуживания </t>
  </si>
  <si>
    <t>Доля государственных (муниципальных) организаций социального обслуживанияя, прошедших независимую оценку качества в отчетном году, от общей численности государственных (муниципальных) организаций социального обслуживания</t>
  </si>
  <si>
    <t>Численность граждан, обеспечиваемых  ежемесячной денежной выплатой в соответсвии с Федеральным законом от 28.12.2017 № 418 ФЗ «О ежемесячных выплатах семьям, имеющим детей»</t>
  </si>
  <si>
    <t>1.1.1.2.2. Обучение компьютерной грамотности неработающих пенсионеров, проживающих в Республике Карелия</t>
  </si>
  <si>
    <t xml:space="preserve">Численность детей школьного возраста, находящихся в трудной жизненной ситуации, направленных на отдых и оздоровление </t>
  </si>
  <si>
    <t>2.1.1.6.3.  Поддержка социально ориентированных некоммерческих организаций, осуществляющих деятельность в сфере опеки и попечительства</t>
  </si>
  <si>
    <t>Реконструкция спального корпуса № 2 дома-интерната на территории Сортавальского района, п. Партала</t>
  </si>
  <si>
    <t>Количество зданий стационарных организаций социального обслуживания населения, на которых проведены работы по капитальному и текущему ремонту</t>
  </si>
  <si>
    <t>1.1.1.1.9. Предоставление мер социальной поддержки проживающим за пределами городов пенсионерам, проработавшим не менее десяти лет педагогическими работниками в образовательных организациях, расположенных в сельской местности, рабочих поселках (поселках городского типа)</t>
  </si>
  <si>
    <t>1.1.1.1.13. Предоставление мер социальной поддержки ветеранам труда (за исключением мер социальной поддержки по бесплатному изготовлению и ремонту зубных протезов)</t>
  </si>
  <si>
    <t>1.1.1.1.15. Предоставление мер социальной поддержки труженикам тыла (за исключением мер социальной поддержки по бесплатному изготовлению и ремонту зубных протезов)</t>
  </si>
  <si>
    <t>1.1.1.1.17. Предоставление мер социальной поддержки реабилитированным лицам  и лицам, признанным пострадавшими от политических репрессий (за исключением мер социальной поддержки по бесплатному изготовлению и ремонту зубных протезов)</t>
  </si>
  <si>
    <t>1.1.1.1.19. Предоставление мер социальной поддержки ветеранам труда  Республики Карелия и другим категориям граждан (за исключением мер социальной поддержки по бесплатному изготовлению и ремонту зубных протезов)</t>
  </si>
  <si>
    <t>1.1.1.1.22. Обеспечение иными мерами социальной поддержки отдельных категорий граждан</t>
  </si>
  <si>
    <t>1.1.1.1.30. Осуществление комплекса мероприятий по улучшению материально-технической базы учреждений социальной защиты в части их технического перевооружения и модернизации информационных систем для сокращения времени предоставления и улучшения качества социальных услуг</t>
  </si>
  <si>
    <t>1.1.1.1.12. Оплата путевок на санаторно-курортное лечение родителям погибших (умерших) военно-служащих</t>
  </si>
  <si>
    <t>2.1.1.5.1. Реализация мероприятий, связанных с отдыхом и оздоровлением  детей, находящихся в трудной жизненной ситуации, государственным бюджетным образовательным учреждением Республики Карелия для детей, нуждающихся в психолого-педагогической и медико социальной помощи «Центр диагностики и консультирования»</t>
  </si>
  <si>
    <t>Отчет по исполнению плана реализации государственной программы Республики Карелия</t>
  </si>
  <si>
    <t>Срок реализации основного мероприятия, мероприятия</t>
  </si>
  <si>
    <t>план</t>
  </si>
  <si>
    <t>факт</t>
  </si>
  <si>
    <t>начала</t>
  </si>
  <si>
    <t>окончания</t>
  </si>
  <si>
    <t xml:space="preserve">окончания </t>
  </si>
  <si>
    <t>Показатель непосредственного результата</t>
  </si>
  <si>
    <t>наименование, единица измерения</t>
  </si>
  <si>
    <t>отклонение</t>
  </si>
  <si>
    <t>сводная бюджетная роспись</t>
  </si>
  <si>
    <t>исполнено на отчетную дату</t>
  </si>
  <si>
    <t>за 1 полугодие 2019 года</t>
  </si>
  <si>
    <t>01.01.2019</t>
  </si>
  <si>
    <t>31.12.2019</t>
  </si>
  <si>
    <t>1.1.1.1.1. Обеспечение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1941-1945 годов»</t>
  </si>
  <si>
    <t>Министерство социальной защиты Республики Карелия, начальник отдела социальных выплат О.Н. Смирнова</t>
  </si>
  <si>
    <t>1.1.1.1.2. Обеспечение жильем отдельных категорий граждан, установленных Федеральным законом от 12 января 1995 года № 5-ФЗ «О ветеранах»</t>
  </si>
  <si>
    <t>1.1.1.1.3. Обеспечение жильем отдельных категорий граждан, установленных Федеральным законом от 24 ноября 1995 года  № 181-ФЗ «О социальной защите инвалидов в Российской Федерации»</t>
  </si>
  <si>
    <t>Министерство социальной защиты Республики Карелия, начальник отдела социальной поддержки В.Э. Катасонова</t>
  </si>
  <si>
    <t>1.1.1.1.18.  Предоставление реабилитированным лицам и лицам, признанным пострадавшими от политических репрессий мер социальной поддержки по бесплатному изготовлению и ремонту зубных протезов</t>
  </si>
  <si>
    <t>2.1.1.1.7. Предоставление ежегодной компенсационной выплаты на приобретение школьных принадлежностей для детей из многодетных семей</t>
  </si>
  <si>
    <t>2.1.1.1.8. Единовременная выплата на улучшение жилищных условий многодетных семей</t>
  </si>
  <si>
    <t>2.1.1.2.1.Ежемесячная выплата вознаграждения опекуну, приемному родителю, патронатному воспитателю при осуществлении опеки (попечительства) над ребенком из числа детей-сирот и детей, оставшихся без попечения родителей</t>
  </si>
  <si>
    <t>2.1.1.2.2. Ежемесячная выплата на содержание детей-сирот и детей, оставшихся без попечения родителей, находящихся под опекой, попечительством, в приемных семьях, в семьях патронатных воспитателей</t>
  </si>
  <si>
    <t>2.1.1.2.3. Предоставление дополнительных мер социальной поддержки детям-сиротам и детям, остав-шимся без попечения родителей, находящимся под опекой, попечительством, в приемной, в патронатной семьях</t>
  </si>
  <si>
    <t>2.1.1.2.4. Однократное предоставление благоустроенных жилых помещений специализированного жилищного фонда по договорам найма специализированных жилых помещений детям-сиротам и детям, оставшимся без попечения родителей, лицам из числа детей-сирот и детей, оставшихся без попечения родителей</t>
  </si>
  <si>
    <t>2.1.1.2.5. Выплата единовременного пособия при всех формах устройства детей, лишенных родительского попечения, в семью</t>
  </si>
  <si>
    <t>2.1.1.2.6.  Выплата регионального единовременного пособия при усыновлении (удочерении)</t>
  </si>
  <si>
    <t xml:space="preserve">2.1.1.2.7. Обеспечение деятельности государственных учреждений социального обслуживания для детей-сирот и детей, оставшихся без попечения родителей </t>
  </si>
  <si>
    <t>Министерство социальной защиты Республики Карелия, начальник отдела профилактики социального сиротства В.В. Минина</t>
  </si>
  <si>
    <t>2.1.1.4.1. Оказание экстренной психологической помощи гражданам, обратившимся по телефону доверия</t>
  </si>
  <si>
    <t xml:space="preserve">2.1.1.5.2. Организация специализированных (профильных) лагерей, организуемых государственными образовательными организациями, в отношении которых Министерство образования Республики Карелия осуществляет функции и полномочия учредителя, с учетом результатов республиканского конкурса 
</t>
  </si>
  <si>
    <t>2.1.1.5.3. Организация специализированных (профильных) лагерей, организуемых государственными учреждениями, в отношении которых Министерство по делам молодежи, физической культуре и спорту Республики Карелия осуществляет функции и полномочия учредителя</t>
  </si>
  <si>
    <t>2.1.1.5.4. Предоставление субсидий из бюджета Республики Карелия бюджетам муниципальных районов (городских округов) на организацию отдыха детей в возрасте от 6 до 18 лет в каникулярное время в лагерях дневного пребывания и специализированных (профильных) лагерях, организуемых образовательными организациями</t>
  </si>
  <si>
    <t>2.1.1.7.0.Основное мероприятие. "Реализация отдельных мероприятий федерального проекта "Финансовая поддержка семей при рождении детей" национального проекта "Демография"</t>
  </si>
  <si>
    <t xml:space="preserve">2.1.1.7.1. Предоставление ежемесячной денежной выплаты, назначаемой в случае рождения третьего ребенка или последующих детей до достижения ребенком возраста трех лет </t>
  </si>
  <si>
    <t>2.1.1.7.2. Ежемесячные выплата в связи с рождением (усыновлением) первого ребенка</t>
  </si>
  <si>
    <t>2.1.1.7.3. Предоставление регионального материнского (семейного) капитала</t>
  </si>
  <si>
    <t>Министерство социальной защиты Республики Карелия, начальник отдела опеки и социального обслуживания М.Ф.Балалаева</t>
  </si>
  <si>
    <t>3.1.1.1.2. Разработка и внедрение  в деятельность организаций социального обслуживания программы социального сопровождения</t>
  </si>
  <si>
    <t xml:space="preserve">3.1.1.1.3. Организация семинаров, совещаний для специалистов в области социального обслуживания  </t>
  </si>
  <si>
    <t>3.1.1.1.4. Разработка и внедрение технологий предоставления социальных услуг в полустационарной форме социального обслуживания и в форме социального обслуживания на дому, в том числе гражданам, страдающим психическими расстройствами</t>
  </si>
  <si>
    <t>3.1.1.1.5. Издание информационно-методических материалов по вопросам организации социального обслуживания</t>
  </si>
  <si>
    <t>3.1.1.1.6. Повышение квалификации работников учреждений социального обслуживания, в том числе по вопросам трудовых отношений и оплаты труда работников</t>
  </si>
  <si>
    <t xml:space="preserve">Министерство социальной защиты Республики Карелия, начальник отдела правовой, кадровой и организационной работы А.Ю. Ошаева, начальник отдела опеки и социального обслуживания М.Ф.Балалаева,  начальник финансово-хозяйственного управления О.С.Мелентьева  </t>
  </si>
  <si>
    <t>Министерство социальной защиты Республики Карелия, начальник отдела правовой, кадровой и организационной работы А.Ю. Ошаева, начальник отдела опеки и социального обслуживания М.Ф.Балалаева</t>
  </si>
  <si>
    <t>3.1.1.1.7. Проведение ежегодного конкурса профессионального мастерства «Лучший работник учреждения социального обслуживания Республики Карелия»</t>
  </si>
  <si>
    <t>3.1.1.1.8. Создание и ведение  регистра получателей и реестра поставщиков социальных услуг в Республике Карелия</t>
  </si>
  <si>
    <t>3.1.1.1.9. Проведение работ по текущему и капитальному ремонту зданий и сооружений государственных организаций социального обслуживания в целях устранения нарушений требований комплексной безопасности</t>
  </si>
  <si>
    <t xml:space="preserve">Министерство социальной защиты Республики Карелия, начальник финансо-хозяйственного управления О.С. Мелентьева </t>
  </si>
  <si>
    <t>3.1.1.1.10. Укрепление материально-технической базы организаций социального обслуживания населения</t>
  </si>
  <si>
    <t>Готовность проектно-сметной документации психоневрологического интерната на 450 мест в г. Суоярви</t>
  </si>
  <si>
    <t xml:space="preserve">3.1.1.1.11.Строительство психоневрологического интерната на  450 мест в г. Суоярви
</t>
  </si>
  <si>
    <t>3.1.1.1.12. Строительство дома-интерната на 200 мест в г. Костомукше</t>
  </si>
  <si>
    <t>Готовность проектно-сметной документации дома-интерната на 200 мест в г. Костомукше</t>
  </si>
  <si>
    <t>3.1.1.2.0. Основное мероприятие. "Проведение независимой оценки качества условий оказания услуг организациями социального обслуживания"</t>
  </si>
  <si>
    <t>3.1.1.2.1. Организация сбора и обобщения информации о качестве условий оказания услуг организациями социального обслуживания</t>
  </si>
  <si>
    <t>3.1.1.3.0. Основное мероприятие. "Реализация отдельных мероприятий федерального проекта "Старшее поколение" национального проекта "Демография"</t>
  </si>
  <si>
    <t>3.1.1.3.1.Приобретение автотранспорта в целях осуществления доставки лиц старше 65 лет, проживающих в сельской местности в медицинские организации</t>
  </si>
  <si>
    <t>Количество единиц приобретенного автотранспорта</t>
  </si>
  <si>
    <t>3.1.2.1.0. Основное мероприятие. "Осуществление поддержки негосударственных поставщиков социальных услуг"</t>
  </si>
  <si>
    <t>3.1.2.1.1.Выплата компенсации за оказание гражданину социальных услуг, предусмотренных индивидуальной программой предоставления социальных услуг, поставщику или поставщикам социальных услуг, которые включены в реестр поставщиков социальных услуг Республики Карелия, но не участвуют в выполнении государственного задания (заказа)</t>
  </si>
  <si>
    <t>Министерство социальной защиты Республики Карелия, начальник финансово-хозяйственноо управления  О.С. Мелентьева, начальник отдела опеки и социального обслуживания населения М.Ф.Балалаева</t>
  </si>
  <si>
    <t>Численность ветеранов Великой Отечественной войны, обеспеченных жильем</t>
  </si>
  <si>
    <t>Численность ветеранов боевых действий,  обеспеченных жильем</t>
  </si>
  <si>
    <t>Численность инвалидов и семей, имеющих детей-инвалидов, обеспеченных жильем</t>
  </si>
  <si>
    <t>Численность отдельных категорий граждан, получающих меры социальной поддержки</t>
  </si>
  <si>
    <t>Численность лиц, награжденных знаком "Почетный донор СССР", "Почетный донор России", получающих ежегодную денежную выплату</t>
  </si>
  <si>
    <t>Численность граждан, получающих  государственные единовременные пособия и ежемесячные денежные компенсации при возникновении поствакцинальных осложнений</t>
  </si>
  <si>
    <t>Численность граждан отдельных категорий, обеспечиваемых мерами социальной поддержки по оплате жилого помещения и коммунальных услуг</t>
  </si>
  <si>
    <t>Численность инвалидов,  обеспечиваемых мерами социальной поддержки в виде компенсаций страховых премий по договорам обязательного страхования гражданской ответственности владельцев транспортных средств</t>
  </si>
  <si>
    <t>Численность проживающих за пределами городов пенсионеров, проработавших не менее десяти лет педагогическими работниками в образовательных организациях, расположенных в сельской местности, рабочих поселках (поселках городского типа), обеспечиваемых мерами социальной поддержки</t>
  </si>
  <si>
    <t>Численность граждан, получающих выплату социального пособия на погребение</t>
  </si>
  <si>
    <t>Численность семей и одиноко проживающих граждан, получивших субсидию на оплату жилого помещения и коммунальных услуг</t>
  </si>
  <si>
    <t>Численность родителей, погибших (умерших) военнослужащих получающих  дополнительные ежемесячные выплаты родителям погибших (умерших) военнослужащих</t>
  </si>
  <si>
    <t>Численность ветеранов труда, получающих ежемесячную денежную выплату</t>
  </si>
  <si>
    <t>Численность ветеранов труда, которым оказаны меры социальной поддержки по бесплатному изготовлению и ремонту зубных протезов</t>
  </si>
  <si>
    <t>Численность тружеников тыла, получающих ежемесячную денежную выплату</t>
  </si>
  <si>
    <t>Численность тружеников тыла, которым оказаны меры социальной поддержки по бесплатному изготовлению и ремонту зубных протезов</t>
  </si>
  <si>
    <t>Численность реабилитированных лиц и лиц, признанных пострадавшими от политических репрессий, получающих ежемесячную денежную выплату</t>
  </si>
  <si>
    <t>Численность реабилитированных лиц и лиц, признанных пострадавшими от политических репрессий, которым оказаны меры социальной поддержки по бесплатному изготовлению и ремонту зубных протезов</t>
  </si>
  <si>
    <t>Численность ветеранов труда Республики Карелия и других категорий граждан, получающих ежемесячную денежную выплату</t>
  </si>
  <si>
    <t>Численность ветеранов труда Республики Карелия и других категорий граждан, которым оказаны меры социальной поддержки по бесплатному изготовлению и ремонту зубных протезов</t>
  </si>
  <si>
    <t>Численность проживающих  за пределами городов пенсионеров, проработавших не менее десяти лет в государственных и (или) муниципальных учреждениях, расположенных в сельской местности, поселках городского типа, обеспечиваемых мерами социальной поддержки по оплате жилой площади с отоплением и освещением</t>
  </si>
  <si>
    <t>Численность граждан, обеспечиваемых мерами социальной поддержки в соответствии с действующим законодательством</t>
  </si>
  <si>
    <t>Численность граждан, получающих компенсацию</t>
  </si>
  <si>
    <t>Численность граждан, получающих доплату к трудовой пенсии</t>
  </si>
  <si>
    <t>Численность граждан, получающих выплату дополнительного ежемесячного  материального обеспечения</t>
  </si>
  <si>
    <t xml:space="preserve">"2" августа 2019 года </t>
  </si>
  <si>
    <t>Численность граждан, проходивших военную службу по призыву в Афганистане и (или) Чеченской Республике, ставших инвалидами  вследствие военной травмы,  получающих доплату к пенсиям</t>
  </si>
  <si>
    <t>Численность граждан, получающих доплату к трудовым пенсиям иным категориям граждан</t>
  </si>
  <si>
    <t>Предоставление социальной поддержки всем гражданам, обратившимся и имеющим право на получение данной поддержки</t>
  </si>
  <si>
    <t>Число государственных казенных учреждений социальной защиты в отношении которых проведено улучшение материально-технической базы</t>
  </si>
  <si>
    <t>Число рабочих мест в автоматизированной информационной системе "Адресная социальная помощь"</t>
  </si>
  <si>
    <t>Возмещение недополученных доходов организациям общественного транспорта в связи с реализацией ими именных социальных проездных билетов отдельным категориям граждан</t>
  </si>
  <si>
    <t>Численность малообеспеченных граждан, обеспечиваемых государственной социальной помощью</t>
  </si>
  <si>
    <t>Численность неработающих пенсионеров, прошедших обучение компьютерной грамотности</t>
  </si>
  <si>
    <t>Численность женщин, из числа  беременных жен военнослужащих, проходящих  военную службу по призыву, получающих единовременное пособие,  а также численность детей военнослужащих, проходящих военную службу по призыву, в отношении  которых выплачивается  ежемесячное пособие</t>
  </si>
  <si>
    <t>Численность детей,  в отношении  которых выплачиваются пособия</t>
  </si>
  <si>
    <t>Численность детей, в отношении  которых выплачиваются  пособия  по уходу за ребенком до достижения им возраста полутора лет гражданам, не подлежащим обязательному социальному страхованию на случай временной нетрудоспособности и в связи с материнством</t>
  </si>
  <si>
    <t>Численность граждан, получающих выплаты единовременных пособий,  женщинам, вставшим на учет в медицинских учреждениях в ранние сроки беременности, уволенным в связи с ликвидацией организаций, прекращением (деятельности) полномочий физическими лицами в установленном порядке</t>
  </si>
  <si>
    <t>Численность детей, в отношении которых  граждане, не подлежащие обязательному социальному страхованию на случай временной нетрудоспособности и в связи с материнством,  получили  выплаты пособий при рождении ребенка</t>
  </si>
  <si>
    <t>Число женщин, уволенных в связи с ликвидацией организаций, прекращением деятельности (полномочий) физическими лицами в установленном порядке, получающих выплаты пособий по беременности и родам</t>
  </si>
  <si>
    <t>Численность обеспеченных питанием обучающихся в муниципальных образовательных организациях, реализующих реализующих образовательные программы начального общего, основного общего и среднего общего образования, из малоимущих семей, семей граждан Украины и лиц без гражданства, постоянно проживающих на территории Украины, которым предоставлено временное убежище на территории Российской Федерации, проживающих на территории Республики Карелия, и обучающихся, являющихся детьми-инвалидами</t>
  </si>
  <si>
    <t>Среднегодовая численность детей, обеспеченных продуктами молочного питания</t>
  </si>
  <si>
    <t xml:space="preserve">Численность семей, получивших единовременную выплату </t>
  </si>
  <si>
    <t>Внедрение новых технологий в систему социального обслуживания</t>
  </si>
  <si>
    <t>_</t>
  </si>
  <si>
    <t>2.1.1.4.2. Обеспечение деятельности государственного бюджетного учреждения Республики Карелия «Карельский ресурсный центр развития социальных технологий"</t>
  </si>
  <si>
    <t>3.1.1.2.2. Размещение информации о результатах независимой оценки качества условий оказания услуг организациями социального обслуживания на официальном сайте Министерства социальной защиты Республики Карелия  и официальном сайте для размещения информации о государственных и муниципальных учреждениях в в информационно-телекоммуникационной сети «Интернет»</t>
  </si>
  <si>
    <t>____________________________О.А. Соколова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</si>
</sst>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-419]General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color indexed="12"/>
      <name val="Times New Roman"/>
      <family val="1"/>
      <charset val="204"/>
    </font>
    <font>
      <sz val="9"/>
      <color indexed="62"/>
      <name val="Times New Roman"/>
      <family val="1"/>
      <charset val="204"/>
    </font>
    <font>
      <sz val="9"/>
      <color indexed="60"/>
      <name val="Times New Roman"/>
      <family val="1"/>
      <charset val="204"/>
    </font>
    <font>
      <sz val="9"/>
      <color indexed="20"/>
      <name val="Times New Roman"/>
      <family val="1"/>
      <charset val="204"/>
    </font>
    <font>
      <sz val="9"/>
      <color indexed="16"/>
      <name val="Times New Roman"/>
      <family val="1"/>
      <charset val="204"/>
    </font>
    <font>
      <b/>
      <sz val="9"/>
      <color indexed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CC"/>
      <name val="Times New Roman"/>
      <family val="1"/>
      <charset val="204"/>
    </font>
    <font>
      <b/>
      <sz val="9"/>
      <color indexed="62"/>
      <name val="Times New Roman"/>
      <family val="1"/>
      <charset val="204"/>
    </font>
    <font>
      <b/>
      <sz val="9"/>
      <color indexed="60"/>
      <name val="Times New Roman"/>
      <family val="1"/>
      <charset val="204"/>
    </font>
    <font>
      <b/>
      <sz val="9"/>
      <color indexed="20"/>
      <name val="Times New Roman"/>
      <family val="1"/>
      <charset val="204"/>
    </font>
    <font>
      <sz val="9"/>
      <color rgb="FF69215F"/>
      <name val="Times New Roman"/>
      <family val="1"/>
      <charset val="204"/>
    </font>
    <font>
      <sz val="10"/>
      <color theme="1"/>
      <name val="Arial Cyr"/>
      <charset val="204"/>
    </font>
    <font>
      <b/>
      <sz val="9"/>
      <color rgb="FF0000CC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165" fontId="22" fillId="0" borderId="0"/>
  </cellStyleXfs>
  <cellXfs count="259">
    <xf numFmtId="0" fontId="0" fillId="0" borderId="0" xfId="0"/>
    <xf numFmtId="0" fontId="4" fillId="2" borderId="0" xfId="0" applyFont="1" applyFill="1"/>
    <xf numFmtId="0" fontId="7" fillId="0" borderId="0" xfId="3" applyFont="1" applyFill="1"/>
    <xf numFmtId="0" fontId="8" fillId="0" borderId="0" xfId="3" applyFont="1" applyFill="1" applyAlignment="1">
      <alignment horizontal="left"/>
    </xf>
    <xf numFmtId="0" fontId="8" fillId="0" borderId="0" xfId="3" applyFont="1" applyFill="1" applyAlignment="1">
      <alignment horizontal="right"/>
    </xf>
    <xf numFmtId="0" fontId="7" fillId="0" borderId="0" xfId="0" applyFont="1" applyFill="1"/>
    <xf numFmtId="4" fontId="7" fillId="2" borderId="1" xfId="0" applyNumberFormat="1" applyFont="1" applyFill="1" applyBorder="1" applyAlignment="1">
      <alignment horizontal="right" vertical="top" wrapText="1"/>
    </xf>
    <xf numFmtId="4" fontId="21" fillId="2" borderId="1" xfId="0" applyNumberFormat="1" applyFont="1" applyFill="1" applyBorder="1" applyAlignment="1">
      <alignment horizontal="right"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49" fontId="8" fillId="2" borderId="3" xfId="3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5" xfId="3" applyFont="1" applyFill="1" applyBorder="1" applyAlignment="1">
      <alignment horizontal="center" vertical="center" textRotation="90" wrapText="1"/>
    </xf>
    <xf numFmtId="0" fontId="7" fillId="2" borderId="2" xfId="3" applyFont="1" applyFill="1" applyBorder="1" applyAlignment="1">
      <alignment horizontal="center" vertical="top" wrapText="1"/>
    </xf>
    <xf numFmtId="0" fontId="7" fillId="2" borderId="1" xfId="3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49" fontId="7" fillId="2" borderId="3" xfId="3" applyNumberFormat="1" applyFont="1" applyFill="1" applyBorder="1" applyAlignment="1">
      <alignment vertical="top" wrapText="1"/>
    </xf>
    <xf numFmtId="49" fontId="7" fillId="2" borderId="3" xfId="3" applyNumberFormat="1" applyFont="1" applyFill="1" applyBorder="1" applyAlignment="1">
      <alignment horizontal="center" vertical="top" wrapText="1"/>
    </xf>
    <xf numFmtId="49" fontId="10" fillId="2" borderId="3" xfId="3" applyNumberFormat="1" applyFont="1" applyFill="1" applyBorder="1" applyAlignment="1">
      <alignment vertical="top" wrapText="1"/>
    </xf>
    <xf numFmtId="49" fontId="11" fillId="2" borderId="3" xfId="3" applyNumberFormat="1" applyFont="1" applyFill="1" applyBorder="1" applyAlignment="1">
      <alignment vertical="top" wrapText="1"/>
    </xf>
    <xf numFmtId="49" fontId="12" fillId="2" borderId="3" xfId="3" applyNumberFormat="1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 wrapText="1"/>
    </xf>
    <xf numFmtId="0" fontId="14" fillId="2" borderId="3" xfId="0" applyFont="1" applyFill="1" applyBorder="1" applyAlignment="1">
      <alignment vertical="top" wrapText="1"/>
    </xf>
    <xf numFmtId="164" fontId="8" fillId="2" borderId="1" xfId="3" applyNumberFormat="1" applyFont="1" applyFill="1" applyBorder="1" applyAlignment="1">
      <alignment horizontal="center" vertical="top" wrapText="1"/>
    </xf>
    <xf numFmtId="49" fontId="15" fillId="2" borderId="3" xfId="3" applyNumberFormat="1" applyFont="1" applyFill="1" applyBorder="1" applyAlignment="1">
      <alignment vertical="top" wrapText="1"/>
    </xf>
    <xf numFmtId="49" fontId="8" fillId="2" borderId="1" xfId="3" applyNumberFormat="1" applyFont="1" applyFill="1" applyBorder="1" applyAlignment="1">
      <alignment horizontal="center" vertical="top" wrapText="1"/>
    </xf>
    <xf numFmtId="49" fontId="7" fillId="2" borderId="1" xfId="3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49" fontId="7" fillId="2" borderId="1" xfId="3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top" wrapText="1"/>
    </xf>
    <xf numFmtId="49" fontId="7" fillId="2" borderId="2" xfId="3" applyNumberFormat="1" applyFont="1" applyFill="1" applyBorder="1" applyAlignment="1">
      <alignment horizontal="center" vertical="top" wrapText="1"/>
    </xf>
    <xf numFmtId="49" fontId="7" fillId="2" borderId="5" xfId="3" applyNumberFormat="1" applyFont="1" applyFill="1" applyBorder="1" applyAlignment="1">
      <alignment horizontal="center" vertical="top" wrapText="1"/>
    </xf>
    <xf numFmtId="3" fontId="7" fillId="2" borderId="1" xfId="3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top" wrapText="1"/>
    </xf>
    <xf numFmtId="49" fontId="18" fillId="2" borderId="3" xfId="3" applyNumberFormat="1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top" wrapText="1"/>
    </xf>
    <xf numFmtId="49" fontId="19" fillId="2" borderId="3" xfId="3" applyNumberFormat="1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center" vertical="top" wrapText="1"/>
    </xf>
    <xf numFmtId="49" fontId="10" fillId="2" borderId="3" xfId="3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49" fontId="11" fillId="2" borderId="3" xfId="3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49" fontId="11" fillId="2" borderId="1" xfId="3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49" fontId="12" fillId="2" borderId="3" xfId="3" applyNumberFormat="1" applyFont="1" applyFill="1" applyBorder="1" applyAlignment="1">
      <alignment horizontal="center" vertical="top" wrapText="1"/>
    </xf>
    <xf numFmtId="49" fontId="12" fillId="2" borderId="1" xfId="3" applyNumberFormat="1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vertical="top" wrapText="1"/>
    </xf>
    <xf numFmtId="164" fontId="20" fillId="2" borderId="1" xfId="3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49" fontId="16" fillId="2" borderId="1" xfId="3" applyNumberFormat="1" applyFont="1" applyFill="1" applyBorder="1" applyAlignment="1">
      <alignment horizontal="center" vertical="top" wrapText="1"/>
    </xf>
    <xf numFmtId="49" fontId="16" fillId="2" borderId="1" xfId="3" applyNumberFormat="1" applyFont="1" applyFill="1" applyBorder="1" applyAlignment="1">
      <alignment vertical="top" wrapText="1"/>
    </xf>
    <xf numFmtId="49" fontId="21" fillId="2" borderId="1" xfId="3" applyNumberFormat="1" applyFont="1" applyFill="1" applyBorder="1" applyAlignment="1">
      <alignment vertical="top" wrapText="1"/>
    </xf>
    <xf numFmtId="0" fontId="21" fillId="2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horizontal="center" vertical="top" wrapText="1"/>
    </xf>
    <xf numFmtId="49" fontId="8" fillId="2" borderId="1" xfId="3" applyNumberFormat="1" applyFont="1" applyFill="1" applyBorder="1" applyAlignment="1">
      <alignment vertical="top" wrapText="1"/>
    </xf>
    <xf numFmtId="49" fontId="8" fillId="2" borderId="4" xfId="3" applyNumberFormat="1" applyFont="1" applyFill="1" applyBorder="1" applyAlignment="1">
      <alignment horizontal="left" vertical="top" wrapText="1"/>
    </xf>
    <xf numFmtId="164" fontId="7" fillId="2" borderId="1" xfId="3" applyNumberFormat="1" applyFont="1" applyFill="1" applyBorder="1" applyAlignment="1">
      <alignment horizontal="center" vertical="top" wrapText="1"/>
    </xf>
    <xf numFmtId="0" fontId="5" fillId="2" borderId="0" xfId="0" applyFont="1" applyFill="1"/>
    <xf numFmtId="0" fontId="23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14" fontId="11" fillId="2" borderId="2" xfId="0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14" fontId="13" fillId="2" borderId="3" xfId="0" applyNumberFormat="1" applyFont="1" applyFill="1" applyBorder="1" applyAlignment="1">
      <alignment horizontal="center" vertical="top" wrapText="1"/>
    </xf>
    <xf numFmtId="14" fontId="21" fillId="2" borderId="1" xfId="0" applyNumberFormat="1" applyFont="1" applyFill="1" applyBorder="1" applyAlignment="1">
      <alignment horizontal="center" vertical="top" wrapText="1"/>
    </xf>
    <xf numFmtId="49" fontId="8" fillId="2" borderId="3" xfId="3" applyNumberFormat="1" applyFont="1" applyFill="1" applyBorder="1" applyAlignment="1">
      <alignment horizontal="center" vertical="top" wrapText="1"/>
    </xf>
    <xf numFmtId="4" fontId="8" fillId="2" borderId="1" xfId="3" applyNumberFormat="1" applyFont="1" applyFill="1" applyBorder="1" applyAlignment="1">
      <alignment horizontal="right" vertical="top" wrapText="1"/>
    </xf>
    <xf numFmtId="164" fontId="15" fillId="2" borderId="1" xfId="3" applyNumberFormat="1" applyFont="1" applyFill="1" applyBorder="1" applyAlignment="1">
      <alignment horizontal="center" vertical="top" wrapText="1"/>
    </xf>
    <xf numFmtId="4" fontId="15" fillId="2" borderId="1" xfId="3" applyNumberFormat="1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left" vertical="top" wrapText="1"/>
    </xf>
    <xf numFmtId="49" fontId="10" fillId="2" borderId="1" xfId="3" applyNumberFormat="1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/>
    <xf numFmtId="0" fontId="4" fillId="2" borderId="0" xfId="0" applyFont="1" applyFill="1" applyBorder="1"/>
    <xf numFmtId="0" fontId="4" fillId="2" borderId="1" xfId="0" applyFont="1" applyFill="1" applyBorder="1"/>
    <xf numFmtId="2" fontId="7" fillId="2" borderId="5" xfId="0" applyNumberFormat="1" applyFont="1" applyFill="1" applyBorder="1" applyAlignment="1">
      <alignment vertical="top" wrapText="1"/>
    </xf>
    <xf numFmtId="4" fontId="7" fillId="2" borderId="5" xfId="0" applyNumberFormat="1" applyFont="1" applyFill="1" applyBorder="1" applyAlignment="1">
      <alignment horizontal="right" vertical="top" wrapText="1"/>
    </xf>
    <xf numFmtId="0" fontId="7" fillId="2" borderId="1" xfId="3" applyNumberFormat="1" applyFont="1" applyFill="1" applyBorder="1" applyAlignment="1">
      <alignment horizontal="center" vertical="top" wrapText="1"/>
    </xf>
    <xf numFmtId="49" fontId="10" fillId="2" borderId="2" xfId="3" applyNumberFormat="1" applyFont="1" applyFill="1" applyBorder="1" applyAlignment="1">
      <alignment horizontal="center" vertical="top" wrapText="1"/>
    </xf>
    <xf numFmtId="49" fontId="10" fillId="2" borderId="1" xfId="3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3" fontId="10" fillId="2" borderId="1" xfId="3" applyNumberFormat="1" applyFont="1" applyFill="1" applyBorder="1" applyAlignment="1">
      <alignment horizontal="center" vertical="top" wrapText="1"/>
    </xf>
    <xf numFmtId="4" fontId="17" fillId="2" borderId="1" xfId="0" applyNumberFormat="1" applyFont="1" applyFill="1" applyBorder="1" applyAlignment="1">
      <alignment horizontal="right" vertical="top" wrapText="1"/>
    </xf>
    <xf numFmtId="4" fontId="16" fillId="2" borderId="1" xfId="0" applyNumberFormat="1" applyFont="1" applyFill="1" applyBorder="1" applyAlignment="1">
      <alignment vertical="top" wrapText="1"/>
    </xf>
    <xf numFmtId="14" fontId="8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/>
    </xf>
    <xf numFmtId="49" fontId="14" fillId="2" borderId="1" xfId="3" applyNumberFormat="1" applyFont="1" applyFill="1" applyBorder="1" applyAlignment="1">
      <alignment horizontal="center" vertical="top" wrapText="1"/>
    </xf>
    <xf numFmtId="49" fontId="14" fillId="2" borderId="3" xfId="3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top" wrapText="1"/>
    </xf>
    <xf numFmtId="4" fontId="14" fillId="2" borderId="1" xfId="0" applyNumberFormat="1" applyFont="1" applyFill="1" applyBorder="1" applyAlignment="1">
      <alignment horizontal="right" vertical="top" wrapText="1"/>
    </xf>
    <xf numFmtId="49" fontId="14" fillId="2" borderId="1" xfId="3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4" fontId="15" fillId="2" borderId="1" xfId="0" applyNumberFormat="1" applyFont="1" applyFill="1" applyBorder="1" applyAlignment="1">
      <alignment horizontal="right" vertical="top" wrapText="1"/>
    </xf>
    <xf numFmtId="4" fontId="18" fillId="2" borderId="1" xfId="0" applyNumberFormat="1" applyFont="1" applyFill="1" applyBorder="1" applyAlignment="1">
      <alignment horizontal="right" vertical="top" wrapText="1"/>
    </xf>
    <xf numFmtId="4" fontId="19" fillId="2" borderId="1" xfId="0" applyNumberFormat="1" applyFont="1" applyFill="1" applyBorder="1" applyAlignment="1">
      <alignment horizontal="right" vertical="top" wrapText="1"/>
    </xf>
    <xf numFmtId="4" fontId="10" fillId="2" borderId="2" xfId="0" applyNumberFormat="1" applyFont="1" applyFill="1" applyBorder="1" applyAlignment="1">
      <alignment horizontal="right" vertical="top" wrapText="1"/>
    </xf>
    <xf numFmtId="49" fontId="7" fillId="2" borderId="1" xfId="3" applyNumberFormat="1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right" vertical="top" wrapText="1"/>
    </xf>
    <xf numFmtId="4" fontId="12" fillId="2" borderId="1" xfId="0" applyNumberFormat="1" applyFont="1" applyFill="1" applyBorder="1" applyAlignment="1">
      <alignment horizontal="right" vertical="top" wrapText="1"/>
    </xf>
    <xf numFmtId="49" fontId="11" fillId="2" borderId="1" xfId="3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3" fontId="11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/>
    </xf>
    <xf numFmtId="3" fontId="12" fillId="2" borderId="1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4" fontId="20" fillId="2" borderId="2" xfId="0" applyNumberFormat="1" applyFont="1" applyFill="1" applyBorder="1" applyAlignment="1">
      <alignment horizontal="right" vertical="top" wrapText="1"/>
    </xf>
    <xf numFmtId="4" fontId="13" fillId="2" borderId="2" xfId="0" applyNumberFormat="1" applyFont="1" applyFill="1" applyBorder="1" applyAlignment="1">
      <alignment horizontal="right" vertical="top" wrapText="1"/>
    </xf>
    <xf numFmtId="4" fontId="16" fillId="2" borderId="1" xfId="0" applyNumberFormat="1" applyFont="1" applyFill="1" applyBorder="1" applyAlignment="1">
      <alignment horizontal="right" vertical="top" wrapText="1"/>
    </xf>
    <xf numFmtId="0" fontId="6" fillId="2" borderId="0" xfId="0" applyFont="1" applyFill="1"/>
    <xf numFmtId="2" fontId="8" fillId="2" borderId="1" xfId="3" applyNumberFormat="1" applyFont="1" applyFill="1" applyBorder="1" applyAlignment="1">
      <alignment horizontal="right" vertical="top" wrapText="1"/>
    </xf>
    <xf numFmtId="0" fontId="8" fillId="0" borderId="0" xfId="3" applyFont="1" applyFill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center" vertical="top" wrapText="1"/>
    </xf>
    <xf numFmtId="3" fontId="8" fillId="2" borderId="1" xfId="3" applyNumberFormat="1" applyFont="1" applyFill="1" applyBorder="1" applyAlignment="1">
      <alignment horizontal="center" vertical="top" wrapText="1"/>
    </xf>
    <xf numFmtId="3" fontId="15" fillId="2" borderId="1" xfId="3" applyNumberFormat="1" applyFont="1" applyFill="1" applyBorder="1" applyAlignment="1">
      <alignment horizontal="center" vertical="top" wrapText="1"/>
    </xf>
    <xf numFmtId="3" fontId="7" fillId="2" borderId="2" xfId="3" applyNumberFormat="1" applyFont="1" applyFill="1" applyBorder="1" applyAlignment="1">
      <alignment horizontal="center" vertical="top" wrapText="1"/>
    </xf>
    <xf numFmtId="3" fontId="7" fillId="2" borderId="5" xfId="3" applyNumberFormat="1" applyFont="1" applyFill="1" applyBorder="1" applyAlignment="1">
      <alignment horizontal="center" vertical="top" wrapText="1"/>
    </xf>
    <xf numFmtId="3" fontId="16" fillId="2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top"/>
    </xf>
    <xf numFmtId="3" fontId="14" fillId="2" borderId="1" xfId="0" applyNumberFormat="1" applyFont="1" applyFill="1" applyBorder="1" applyAlignment="1">
      <alignment horizontal="center" vertical="top" wrapText="1"/>
    </xf>
    <xf numFmtId="3" fontId="14" fillId="2" borderId="1" xfId="0" applyNumberFormat="1" applyFont="1" applyFill="1" applyBorder="1" applyAlignment="1">
      <alignment horizontal="center" vertical="top"/>
    </xf>
    <xf numFmtId="3" fontId="15" fillId="2" borderId="1" xfId="0" applyNumberFormat="1" applyFont="1" applyFill="1" applyBorder="1" applyAlignment="1">
      <alignment horizontal="center" vertical="top" wrapText="1"/>
    </xf>
    <xf numFmtId="3" fontId="18" fillId="2" borderId="1" xfId="0" applyNumberFormat="1" applyFont="1" applyFill="1" applyBorder="1" applyAlignment="1">
      <alignment horizontal="center" vertical="top" wrapText="1"/>
    </xf>
    <xf numFmtId="3" fontId="19" fillId="2" borderId="1" xfId="0" applyNumberFormat="1" applyFont="1" applyFill="1" applyBorder="1" applyAlignment="1">
      <alignment horizontal="center" vertical="top" wrapText="1"/>
    </xf>
    <xf numFmtId="3" fontId="11" fillId="2" borderId="1" xfId="3" applyNumberFormat="1" applyFont="1" applyFill="1" applyBorder="1" applyAlignment="1">
      <alignment horizontal="center" vertical="top" wrapText="1"/>
    </xf>
    <xf numFmtId="3" fontId="12" fillId="2" borderId="1" xfId="3" applyNumberFormat="1" applyFont="1" applyFill="1" applyBorder="1" applyAlignment="1">
      <alignment horizontal="center" vertical="top" wrapText="1"/>
    </xf>
    <xf numFmtId="3" fontId="20" fillId="2" borderId="1" xfId="3" applyNumberFormat="1" applyFont="1" applyFill="1" applyBorder="1" applyAlignment="1">
      <alignment horizontal="center" vertical="top" wrapText="1"/>
    </xf>
    <xf numFmtId="3" fontId="13" fillId="2" borderId="1" xfId="0" applyNumberFormat="1" applyFont="1" applyFill="1" applyBorder="1" applyAlignment="1">
      <alignment horizontal="center" vertical="top" wrapText="1"/>
    </xf>
    <xf numFmtId="3" fontId="21" fillId="2" borderId="1" xfId="0" applyNumberFormat="1" applyFont="1" applyFill="1" applyBorder="1" applyAlignment="1">
      <alignment horizontal="center" vertical="top"/>
    </xf>
    <xf numFmtId="3" fontId="21" fillId="0" borderId="1" xfId="0" applyNumberFormat="1" applyFont="1" applyFill="1" applyBorder="1" applyAlignment="1">
      <alignment horizontal="center" vertical="top"/>
    </xf>
    <xf numFmtId="3" fontId="4" fillId="2" borderId="0" xfId="0" applyNumberFormat="1" applyFont="1" applyFill="1"/>
    <xf numFmtId="0" fontId="7" fillId="2" borderId="5" xfId="3" applyNumberFormat="1" applyFont="1" applyFill="1" applyBorder="1" applyAlignment="1">
      <alignment horizontal="center" vertical="top" wrapText="1"/>
    </xf>
    <xf numFmtId="3" fontId="7" fillId="0" borderId="0" xfId="3" applyNumberFormat="1" applyFont="1" applyFill="1"/>
    <xf numFmtId="3" fontId="8" fillId="0" borderId="0" xfId="3" applyNumberFormat="1" applyFont="1" applyFill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top" wrapText="1"/>
    </xf>
    <xf numFmtId="3" fontId="7" fillId="2" borderId="3" xfId="0" applyNumberFormat="1" applyFont="1" applyFill="1" applyBorder="1" applyAlignment="1">
      <alignment horizontal="center" vertical="top" wrapText="1"/>
    </xf>
    <xf numFmtId="3" fontId="7" fillId="2" borderId="3" xfId="3" applyNumberFormat="1" applyFont="1" applyFill="1" applyBorder="1" applyAlignment="1">
      <alignment horizontal="center" vertical="top" wrapText="1"/>
    </xf>
    <xf numFmtId="3" fontId="14" fillId="2" borderId="1" xfId="3" applyNumberFormat="1" applyFont="1" applyFill="1" applyBorder="1" applyAlignment="1">
      <alignment horizontal="center" vertical="top" wrapText="1"/>
    </xf>
    <xf numFmtId="3" fontId="16" fillId="2" borderId="1" xfId="3" applyNumberFormat="1" applyFont="1" applyFill="1" applyBorder="1" applyAlignment="1">
      <alignment horizontal="center" vertical="top" wrapText="1"/>
    </xf>
    <xf numFmtId="3" fontId="21" fillId="2" borderId="1" xfId="0" applyNumberFormat="1" applyFont="1" applyFill="1" applyBorder="1" applyAlignment="1">
      <alignment horizontal="center" vertical="top" wrapText="1"/>
    </xf>
    <xf numFmtId="0" fontId="10" fillId="2" borderId="2" xfId="3" applyNumberFormat="1" applyFont="1" applyFill="1" applyBorder="1" applyAlignment="1">
      <alignment horizontal="center" vertical="top" wrapText="1"/>
    </xf>
    <xf numFmtId="0" fontId="14" fillId="2" borderId="1" xfId="3" applyNumberFormat="1" applyFont="1" applyFill="1" applyBorder="1" applyAlignment="1">
      <alignment horizontal="center" vertical="top" wrapText="1"/>
    </xf>
    <xf numFmtId="0" fontId="10" fillId="2" borderId="3" xfId="3" applyNumberFormat="1" applyFont="1" applyFill="1" applyBorder="1" applyAlignment="1">
      <alignment horizontal="center" vertical="top" wrapText="1"/>
    </xf>
    <xf numFmtId="0" fontId="11" fillId="2" borderId="1" xfId="3" applyNumberFormat="1" applyFont="1" applyFill="1" applyBorder="1" applyAlignment="1">
      <alignment horizontal="center" vertical="top" wrapText="1"/>
    </xf>
    <xf numFmtId="0" fontId="7" fillId="2" borderId="3" xfId="3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5" xfId="3" applyFont="1" applyFill="1" applyBorder="1" applyAlignment="1">
      <alignment horizontal="center" vertical="center" textRotation="90" wrapText="1"/>
    </xf>
    <xf numFmtId="49" fontId="7" fillId="2" borderId="2" xfId="3" applyNumberFormat="1" applyFont="1" applyFill="1" applyBorder="1" applyAlignment="1">
      <alignment vertical="top" wrapText="1"/>
    </xf>
    <xf numFmtId="0" fontId="8" fillId="0" borderId="0" xfId="3" applyFont="1" applyFill="1" applyAlignment="1">
      <alignment horizontal="center" vertical="center" wrapText="1"/>
    </xf>
    <xf numFmtId="0" fontId="7" fillId="2" borderId="2" xfId="3" applyNumberFormat="1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49" fontId="8" fillId="2" borderId="2" xfId="3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7" fillId="2" borderId="0" xfId="3" applyFont="1" applyFill="1"/>
    <xf numFmtId="0" fontId="8" fillId="2" borderId="0" xfId="3" applyFont="1" applyFill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centerContinuous" vertical="top" wrapText="1"/>
    </xf>
    <xf numFmtId="0" fontId="10" fillId="2" borderId="1" xfId="3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2" borderId="2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49" fontId="8" fillId="2" borderId="2" xfId="3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4" fillId="0" borderId="0" xfId="3" applyFont="1" applyFill="1" applyAlignment="1">
      <alignment wrapText="1"/>
    </xf>
    <xf numFmtId="0" fontId="0" fillId="0" borderId="0" xfId="0" applyAlignment="1"/>
    <xf numFmtId="0" fontId="24" fillId="0" borderId="0" xfId="3" applyFont="1" applyFill="1" applyAlignment="1">
      <alignment horizontal="right"/>
    </xf>
    <xf numFmtId="4" fontId="7" fillId="2" borderId="2" xfId="0" applyNumberFormat="1" applyFont="1" applyFill="1" applyBorder="1" applyAlignment="1">
      <alignment horizontal="right" vertical="top" wrapText="1"/>
    </xf>
    <xf numFmtId="0" fontId="0" fillId="2" borderId="4" xfId="0" applyFill="1" applyBorder="1" applyAlignment="1">
      <alignment horizontal="right" vertical="top" wrapText="1"/>
    </xf>
    <xf numFmtId="0" fontId="0" fillId="2" borderId="5" xfId="0" applyFill="1" applyBorder="1" applyAlignment="1">
      <alignment horizontal="right" vertical="top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textRotation="90" wrapText="1"/>
    </xf>
    <xf numFmtId="0" fontId="7" fillId="2" borderId="5" xfId="3" applyFont="1" applyFill="1" applyBorder="1" applyAlignment="1">
      <alignment horizontal="center" vertical="center" textRotation="90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49" fontId="7" fillId="2" borderId="2" xfId="3" applyNumberFormat="1" applyFont="1" applyFill="1" applyBorder="1" applyAlignment="1">
      <alignment horizontal="center" vertical="top" wrapText="1"/>
    </xf>
    <xf numFmtId="0" fontId="0" fillId="2" borderId="5" xfId="0" applyFill="1" applyBorder="1" applyAlignment="1"/>
    <xf numFmtId="0" fontId="0" fillId="2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vertical="top" wrapText="1"/>
    </xf>
    <xf numFmtId="49" fontId="7" fillId="2" borderId="2" xfId="3" applyNumberFormat="1" applyFont="1" applyFill="1" applyBorder="1" applyAlignment="1">
      <alignment horizontal="left" vertical="top" wrapText="1"/>
    </xf>
    <xf numFmtId="49" fontId="7" fillId="2" borderId="5" xfId="3" applyNumberFormat="1" applyFont="1" applyFill="1" applyBorder="1" applyAlignment="1">
      <alignment horizontal="left" vertical="top" wrapText="1"/>
    </xf>
    <xf numFmtId="14" fontId="21" fillId="2" borderId="2" xfId="0" applyNumberFormat="1" applyFont="1" applyFill="1" applyBorder="1" applyAlignment="1">
      <alignment horizontal="center" vertical="top" wrapText="1"/>
    </xf>
    <xf numFmtId="49" fontId="7" fillId="2" borderId="2" xfId="3" applyNumberFormat="1" applyFont="1" applyFill="1" applyBorder="1" applyAlignment="1">
      <alignment vertical="top" wrapText="1"/>
    </xf>
    <xf numFmtId="49" fontId="7" fillId="2" borderId="5" xfId="3" applyNumberFormat="1" applyFont="1" applyFill="1" applyBorder="1" applyAlignment="1">
      <alignment vertical="top" wrapText="1"/>
    </xf>
    <xf numFmtId="49" fontId="8" fillId="2" borderId="2" xfId="3" applyNumberFormat="1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7" fillId="2" borderId="2" xfId="3" applyNumberFormat="1" applyFont="1" applyFill="1" applyBorder="1" applyAlignment="1">
      <alignment horizontal="center" vertical="top" wrapText="1"/>
    </xf>
    <xf numFmtId="3" fontId="9" fillId="2" borderId="5" xfId="0" applyNumberFormat="1" applyFont="1" applyFill="1" applyBorder="1" applyAlignment="1">
      <alignment horizontal="center" vertical="top" wrapText="1"/>
    </xf>
    <xf numFmtId="3" fontId="0" fillId="2" borderId="5" xfId="0" applyNumberFormat="1" applyFill="1" applyBorder="1" applyAlignment="1">
      <alignment horizontal="center" vertical="top" wrapText="1"/>
    </xf>
    <xf numFmtId="3" fontId="21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164" fontId="7" fillId="2" borderId="5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3" fontId="21" fillId="2" borderId="2" xfId="0" applyNumberFormat="1" applyFont="1" applyFill="1" applyBorder="1" applyAlignment="1">
      <alignment horizontal="center" vertical="top"/>
    </xf>
    <xf numFmtId="3" fontId="0" fillId="2" borderId="5" xfId="0" applyNumberFormat="1" applyFill="1" applyBorder="1" applyAlignment="1">
      <alignment horizontal="center" vertical="top"/>
    </xf>
    <xf numFmtId="0" fontId="21" fillId="2" borderId="2" xfId="0" applyFont="1" applyFill="1" applyBorder="1" applyAlignment="1">
      <alignment vertical="top" wrapText="1"/>
    </xf>
    <xf numFmtId="0" fontId="21" fillId="2" borderId="2" xfId="0" applyFont="1" applyFill="1" applyBorder="1" applyAlignment="1">
      <alignment horizontal="center" vertical="top" wrapText="1"/>
    </xf>
    <xf numFmtId="3" fontId="21" fillId="0" borderId="2" xfId="0" applyNumberFormat="1" applyFont="1" applyFill="1" applyBorder="1" applyAlignment="1">
      <alignment horizontal="center" vertical="top"/>
    </xf>
    <xf numFmtId="3" fontId="0" fillId="0" borderId="5" xfId="0" applyNumberForma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3" fontId="7" fillId="2" borderId="2" xfId="3" applyNumberFormat="1" applyFont="1" applyFill="1" applyBorder="1" applyAlignment="1">
      <alignment horizontal="center" vertical="center" wrapText="1"/>
    </xf>
    <xf numFmtId="3" fontId="7" fillId="2" borderId="4" xfId="3" applyNumberFormat="1" applyFont="1" applyFill="1" applyBorder="1" applyAlignment="1">
      <alignment horizontal="center" vertical="center" wrapText="1"/>
    </xf>
    <xf numFmtId="3" fontId="7" fillId="2" borderId="5" xfId="3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24" fillId="0" borderId="0" xfId="3" applyFont="1" applyFill="1" applyAlignment="1">
      <alignment horizontal="right" wrapText="1"/>
    </xf>
    <xf numFmtId="0" fontId="25" fillId="0" borderId="0" xfId="0" applyFont="1" applyFill="1" applyAlignment="1">
      <alignment horizontal="right" wrapText="1"/>
    </xf>
    <xf numFmtId="0" fontId="7" fillId="0" borderId="0" xfId="3" applyFont="1" applyFill="1" applyAlignment="1">
      <alignment horizontal="center"/>
    </xf>
    <xf numFmtId="0" fontId="8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49" fontId="7" fillId="2" borderId="5" xfId="3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left" vertical="top" wrapText="1"/>
    </xf>
    <xf numFmtId="2" fontId="7" fillId="2" borderId="5" xfId="0" applyNumberFormat="1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left" vertical="top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/>
    </xf>
  </cellXfs>
  <cellStyles count="5">
    <cellStyle name="Excel Built-in Normal" xfId="4"/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2" defaultPivotStyle="PivotStyleLight16"/>
  <colors>
    <mruColors>
      <color rgb="FF0000CC"/>
      <color rgb="FF193D69"/>
      <color rgb="FF6921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R170"/>
  <sheetViews>
    <sheetView tabSelected="1" topLeftCell="A154" zoomScaleNormal="100" workbookViewId="0">
      <selection activeCell="O161" sqref="O161"/>
    </sheetView>
  </sheetViews>
  <sheetFormatPr defaultColWidth="9.140625" defaultRowHeight="15.75" x14ac:dyDescent="0.25"/>
  <cols>
    <col min="1" max="1" width="41.85546875" style="1" customWidth="1"/>
    <col min="2" max="2" width="30.28515625" style="1" customWidth="1"/>
    <col min="3" max="3" width="16.28515625" style="144" customWidth="1"/>
    <col min="4" max="4" width="9.28515625" style="1" customWidth="1"/>
    <col min="5" max="5" width="8.5703125" style="1" customWidth="1"/>
    <col min="6" max="6" width="8.7109375" style="1" customWidth="1"/>
    <col min="7" max="7" width="8.42578125" style="1" customWidth="1"/>
    <col min="8" max="8" width="41.7109375" style="1" customWidth="1"/>
    <col min="9" max="10" width="10.42578125" style="1" customWidth="1"/>
    <col min="11" max="11" width="9.42578125" style="1" customWidth="1"/>
    <col min="12" max="12" width="9" style="1" customWidth="1"/>
    <col min="13" max="15" width="13.7109375" style="1" customWidth="1"/>
    <col min="16" max="16384" width="9.140625" style="1"/>
  </cols>
  <sheetData>
    <row r="1" spans="1:15" x14ac:dyDescent="0.25">
      <c r="A1" s="2"/>
      <c r="B1" s="2"/>
      <c r="C1" s="146"/>
      <c r="D1" s="2"/>
      <c r="E1" s="2"/>
      <c r="F1" s="2"/>
      <c r="G1" s="2"/>
      <c r="H1" s="2"/>
      <c r="I1" s="2"/>
      <c r="J1" s="2"/>
      <c r="K1" s="170"/>
      <c r="L1" s="170"/>
      <c r="M1" s="3"/>
      <c r="N1" s="2"/>
      <c r="O1" s="4"/>
    </row>
    <row r="2" spans="1:15" x14ac:dyDescent="0.25">
      <c r="A2" s="2"/>
      <c r="B2" s="2"/>
      <c r="C2" s="146"/>
      <c r="D2" s="2"/>
      <c r="E2" s="2"/>
      <c r="F2" s="2"/>
      <c r="G2" s="2"/>
      <c r="H2" s="2"/>
      <c r="I2" s="2"/>
      <c r="J2" s="2"/>
      <c r="K2" s="170"/>
      <c r="L2" s="170"/>
      <c r="M2" s="240" t="s">
        <v>27</v>
      </c>
      <c r="N2" s="241"/>
      <c r="O2" s="241"/>
    </row>
    <row r="3" spans="1:15" ht="20.25" customHeight="1" x14ac:dyDescent="0.25">
      <c r="A3" s="2"/>
      <c r="B3" s="2"/>
      <c r="C3" s="146"/>
      <c r="D3" s="2"/>
      <c r="E3" s="2"/>
      <c r="F3" s="2"/>
      <c r="G3" s="2"/>
      <c r="H3" s="2"/>
      <c r="I3" s="2"/>
      <c r="J3" s="2"/>
      <c r="K3" s="170"/>
      <c r="L3" s="180" t="s">
        <v>25</v>
      </c>
      <c r="M3" s="181"/>
      <c r="N3" s="181"/>
      <c r="O3" s="181"/>
    </row>
    <row r="4" spans="1:15" ht="28.5" customHeight="1" x14ac:dyDescent="0.25">
      <c r="A4" s="2"/>
      <c r="B4" s="2"/>
      <c r="C4" s="146"/>
      <c r="D4" s="2"/>
      <c r="E4" s="2"/>
      <c r="F4" s="2"/>
      <c r="G4" s="2"/>
      <c r="H4" s="2"/>
      <c r="I4" s="2"/>
      <c r="J4" s="2"/>
      <c r="K4" s="170"/>
      <c r="L4" s="180" t="s">
        <v>255</v>
      </c>
      <c r="M4" s="181"/>
      <c r="N4" s="181"/>
      <c r="O4" s="181"/>
    </row>
    <row r="5" spans="1:15" ht="21" customHeight="1" x14ac:dyDescent="0.25">
      <c r="A5" s="2"/>
      <c r="B5" s="2"/>
      <c r="C5" s="146"/>
      <c r="D5" s="2"/>
      <c r="E5" s="2"/>
      <c r="F5" s="2"/>
      <c r="G5" s="2"/>
      <c r="H5" s="2"/>
      <c r="I5" s="2"/>
      <c r="J5" s="2"/>
      <c r="K5" s="170"/>
      <c r="L5" s="182" t="s">
        <v>233</v>
      </c>
      <c r="M5" s="181"/>
      <c r="N5" s="181"/>
      <c r="O5" s="181"/>
    </row>
    <row r="6" spans="1:15" x14ac:dyDescent="0.25">
      <c r="A6" s="2"/>
      <c r="B6" s="2"/>
      <c r="C6" s="146"/>
      <c r="D6" s="2"/>
      <c r="E6" s="2"/>
      <c r="F6" s="2"/>
      <c r="G6" s="2"/>
      <c r="H6" s="2"/>
      <c r="I6" s="2"/>
      <c r="J6" s="2"/>
      <c r="K6" s="170"/>
      <c r="L6" s="170"/>
      <c r="M6" s="2"/>
      <c r="N6" s="242"/>
      <c r="O6" s="242"/>
    </row>
    <row r="7" spans="1:15" x14ac:dyDescent="0.25">
      <c r="A7" s="2"/>
      <c r="B7" s="2"/>
      <c r="C7" s="146"/>
      <c r="D7" s="2"/>
      <c r="E7" s="2"/>
      <c r="F7" s="2"/>
      <c r="G7" s="2"/>
      <c r="H7" s="2"/>
      <c r="I7" s="2"/>
      <c r="J7" s="2"/>
      <c r="K7" s="170"/>
      <c r="L7" s="170"/>
      <c r="M7" s="5"/>
      <c r="N7" s="5"/>
      <c r="O7" s="5"/>
    </row>
    <row r="8" spans="1:15" x14ac:dyDescent="0.25">
      <c r="A8" s="2"/>
      <c r="B8" s="2"/>
      <c r="C8" s="146"/>
      <c r="D8" s="2"/>
      <c r="E8" s="2"/>
      <c r="F8" s="2"/>
      <c r="G8" s="2"/>
      <c r="H8" s="2"/>
      <c r="I8" s="2"/>
      <c r="J8" s="2"/>
      <c r="K8" s="170"/>
      <c r="L8" s="170"/>
      <c r="M8" s="2"/>
      <c r="N8" s="2"/>
      <c r="O8" s="2"/>
    </row>
    <row r="9" spans="1:15" x14ac:dyDescent="0.25">
      <c r="A9" s="258" t="s">
        <v>144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</row>
    <row r="10" spans="1:15" ht="15" customHeight="1" x14ac:dyDescent="0.25">
      <c r="A10" s="233" t="s">
        <v>28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</row>
    <row r="11" spans="1:15" ht="15" customHeight="1" x14ac:dyDescent="0.25">
      <c r="A11" s="233" t="s">
        <v>156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</row>
    <row r="12" spans="1:15" ht="15" customHeight="1" x14ac:dyDescent="0.25">
      <c r="A12" s="123"/>
      <c r="B12" s="165"/>
      <c r="C12" s="147"/>
      <c r="D12" s="123"/>
      <c r="E12" s="123"/>
      <c r="F12" s="123"/>
      <c r="G12" s="123"/>
      <c r="H12" s="123"/>
      <c r="I12" s="123"/>
      <c r="J12" s="123"/>
      <c r="K12" s="171"/>
      <c r="L12" s="171"/>
      <c r="M12" s="123"/>
      <c r="N12" s="123"/>
      <c r="O12" s="123"/>
    </row>
    <row r="13" spans="1:15" x14ac:dyDescent="0.25">
      <c r="A13" s="2"/>
      <c r="B13" s="2"/>
      <c r="C13" s="146"/>
      <c r="D13" s="2"/>
      <c r="E13" s="2"/>
      <c r="F13" s="2"/>
      <c r="G13" s="2"/>
      <c r="H13" s="2"/>
      <c r="I13" s="2"/>
      <c r="J13" s="2"/>
      <c r="K13" s="170"/>
      <c r="L13" s="170"/>
      <c r="M13" s="2"/>
      <c r="N13" s="2"/>
      <c r="O13" s="2"/>
    </row>
    <row r="14" spans="1:15" ht="30.75" customHeight="1" x14ac:dyDescent="0.25">
      <c r="A14" s="189" t="s">
        <v>29</v>
      </c>
      <c r="B14" s="189" t="s">
        <v>30</v>
      </c>
      <c r="C14" s="235" t="s">
        <v>10</v>
      </c>
      <c r="D14" s="186" t="s">
        <v>145</v>
      </c>
      <c r="E14" s="188"/>
      <c r="F14" s="188"/>
      <c r="G14" s="187"/>
      <c r="H14" s="193" t="s">
        <v>151</v>
      </c>
      <c r="I14" s="194"/>
      <c r="J14" s="194"/>
      <c r="K14" s="194"/>
      <c r="L14" s="195"/>
      <c r="M14" s="193" t="s">
        <v>31</v>
      </c>
      <c r="N14" s="194"/>
      <c r="O14" s="195"/>
    </row>
    <row r="15" spans="1:15" ht="30.75" customHeight="1" x14ac:dyDescent="0.25">
      <c r="A15" s="234"/>
      <c r="B15" s="234"/>
      <c r="C15" s="236"/>
      <c r="D15" s="186" t="s">
        <v>146</v>
      </c>
      <c r="E15" s="187"/>
      <c r="F15" s="186" t="s">
        <v>147</v>
      </c>
      <c r="G15" s="187"/>
      <c r="H15" s="255"/>
      <c r="I15" s="256"/>
      <c r="J15" s="256"/>
      <c r="K15" s="256"/>
      <c r="L15" s="257"/>
      <c r="M15" s="252"/>
      <c r="N15" s="253"/>
      <c r="O15" s="254"/>
    </row>
    <row r="16" spans="1:15" ht="15.6" customHeight="1" x14ac:dyDescent="0.25">
      <c r="A16" s="234"/>
      <c r="B16" s="234"/>
      <c r="C16" s="236"/>
      <c r="D16" s="191" t="s">
        <v>148</v>
      </c>
      <c r="E16" s="191" t="s">
        <v>149</v>
      </c>
      <c r="F16" s="191" t="s">
        <v>148</v>
      </c>
      <c r="G16" s="191" t="s">
        <v>150</v>
      </c>
      <c r="H16" s="189" t="s">
        <v>152</v>
      </c>
      <c r="I16" s="191" t="s">
        <v>32</v>
      </c>
      <c r="J16" s="193"/>
      <c r="K16" s="194"/>
      <c r="L16" s="195"/>
      <c r="M16" s="191" t="s">
        <v>154</v>
      </c>
      <c r="N16" s="191" t="s">
        <v>155</v>
      </c>
      <c r="O16" s="191" t="s">
        <v>54</v>
      </c>
    </row>
    <row r="17" spans="1:148" ht="90" customHeight="1" x14ac:dyDescent="0.25">
      <c r="A17" s="190"/>
      <c r="B17" s="190"/>
      <c r="C17" s="237"/>
      <c r="D17" s="192"/>
      <c r="E17" s="192"/>
      <c r="F17" s="192"/>
      <c r="G17" s="192"/>
      <c r="H17" s="190"/>
      <c r="I17" s="192"/>
      <c r="J17" s="12" t="s">
        <v>146</v>
      </c>
      <c r="K17" s="163" t="s">
        <v>147</v>
      </c>
      <c r="L17" s="163" t="s">
        <v>153</v>
      </c>
      <c r="M17" s="192"/>
      <c r="N17" s="192"/>
      <c r="O17" s="192"/>
    </row>
    <row r="18" spans="1:148" ht="16.899999999999999" customHeight="1" x14ac:dyDescent="0.25">
      <c r="A18" s="13">
        <v>1</v>
      </c>
      <c r="B18" s="14">
        <v>3</v>
      </c>
      <c r="C18" s="129">
        <v>2</v>
      </c>
      <c r="D18" s="14">
        <v>4</v>
      </c>
      <c r="E18" s="14">
        <v>5</v>
      </c>
      <c r="F18" s="14">
        <v>6</v>
      </c>
      <c r="G18" s="14">
        <v>7</v>
      </c>
      <c r="H18" s="14">
        <v>8</v>
      </c>
      <c r="I18" s="14">
        <v>9</v>
      </c>
      <c r="J18" s="14">
        <v>10</v>
      </c>
      <c r="K18" s="14">
        <v>11</v>
      </c>
      <c r="L18" s="14">
        <v>12</v>
      </c>
      <c r="M18" s="14">
        <v>13</v>
      </c>
      <c r="N18" s="14">
        <v>14</v>
      </c>
      <c r="O18" s="14">
        <v>15</v>
      </c>
    </row>
    <row r="19" spans="1:148" ht="33.950000000000003" customHeight="1" x14ac:dyDescent="0.25">
      <c r="A19" s="178" t="s">
        <v>16</v>
      </c>
      <c r="B19" s="10" t="s">
        <v>33</v>
      </c>
      <c r="C19" s="148" t="s">
        <v>33</v>
      </c>
      <c r="D19" s="10" t="s">
        <v>33</v>
      </c>
      <c r="E19" s="11" t="s">
        <v>33</v>
      </c>
      <c r="F19" s="11" t="s">
        <v>33</v>
      </c>
      <c r="G19" s="11" t="s">
        <v>33</v>
      </c>
      <c r="H19" s="11" t="s">
        <v>33</v>
      </c>
      <c r="I19" s="11" t="s">
        <v>33</v>
      </c>
      <c r="J19" s="126" t="s">
        <v>34</v>
      </c>
      <c r="K19" s="126" t="s">
        <v>34</v>
      </c>
      <c r="L19" s="38" t="s">
        <v>33</v>
      </c>
      <c r="M19" s="8">
        <f>M20+M21+M22+M23+M24+M25</f>
        <v>8900933.3000000007</v>
      </c>
      <c r="N19" s="8">
        <f>N20+N21+N22+N23+N24+N25</f>
        <v>3847400.17</v>
      </c>
      <c r="O19" s="8">
        <f t="shared" ref="O19:O24" si="0">N19/M19*100</f>
        <v>43.224682629629406</v>
      </c>
    </row>
    <row r="20" spans="1:148" s="68" customFormat="1" ht="35.25" customHeight="1" x14ac:dyDescent="0.25">
      <c r="A20" s="179"/>
      <c r="B20" s="17" t="s">
        <v>15</v>
      </c>
      <c r="C20" s="149" t="s">
        <v>33</v>
      </c>
      <c r="D20" s="18" t="s">
        <v>33</v>
      </c>
      <c r="E20" s="15" t="s">
        <v>33</v>
      </c>
      <c r="F20" s="15" t="s">
        <v>33</v>
      </c>
      <c r="G20" s="15" t="s">
        <v>33</v>
      </c>
      <c r="H20" s="15" t="s">
        <v>33</v>
      </c>
      <c r="I20" s="15" t="s">
        <v>33</v>
      </c>
      <c r="J20" s="38" t="s">
        <v>33</v>
      </c>
      <c r="K20" s="38" t="s">
        <v>33</v>
      </c>
      <c r="L20" s="38" t="s">
        <v>33</v>
      </c>
      <c r="M20" s="6">
        <f>M27+M73+M133+M164</f>
        <v>8535534.0999999996</v>
      </c>
      <c r="N20" s="6">
        <f>N27+N73+N133+N164</f>
        <v>3797732.4</v>
      </c>
      <c r="O20" s="6">
        <f t="shared" si="0"/>
        <v>44.493201661510554</v>
      </c>
    </row>
    <row r="21" spans="1:148" s="68" customFormat="1" ht="28.5" customHeight="1" x14ac:dyDescent="0.25">
      <c r="A21" s="179"/>
      <c r="B21" s="19" t="s">
        <v>35</v>
      </c>
      <c r="C21" s="150" t="s">
        <v>33</v>
      </c>
      <c r="D21" s="18" t="s">
        <v>33</v>
      </c>
      <c r="E21" s="18" t="s">
        <v>33</v>
      </c>
      <c r="F21" s="15" t="s">
        <v>33</v>
      </c>
      <c r="G21" s="15" t="s">
        <v>33</v>
      </c>
      <c r="H21" s="15" t="s">
        <v>33</v>
      </c>
      <c r="I21" s="15" t="s">
        <v>33</v>
      </c>
      <c r="J21" s="38" t="s">
        <v>33</v>
      </c>
      <c r="K21" s="38" t="s">
        <v>33</v>
      </c>
      <c r="L21" s="38" t="s">
        <v>33</v>
      </c>
      <c r="M21" s="6">
        <f>M28+M74</f>
        <v>134900</v>
      </c>
      <c r="N21" s="6">
        <f>N28+N74</f>
        <v>34453.879999999997</v>
      </c>
      <c r="O21" s="6">
        <f t="shared" si="0"/>
        <v>25.540311341734618</v>
      </c>
    </row>
    <row r="22" spans="1:148" s="68" customFormat="1" ht="30" customHeight="1" x14ac:dyDescent="0.25">
      <c r="A22" s="179"/>
      <c r="B22" s="20" t="s">
        <v>36</v>
      </c>
      <c r="C22" s="150" t="s">
        <v>33</v>
      </c>
      <c r="D22" s="18" t="s">
        <v>33</v>
      </c>
      <c r="E22" s="15" t="s">
        <v>33</v>
      </c>
      <c r="F22" s="15" t="s">
        <v>33</v>
      </c>
      <c r="G22" s="15" t="s">
        <v>33</v>
      </c>
      <c r="H22" s="15" t="s">
        <v>33</v>
      </c>
      <c r="I22" s="15" t="s">
        <v>33</v>
      </c>
      <c r="J22" s="38" t="s">
        <v>33</v>
      </c>
      <c r="K22" s="38" t="s">
        <v>33</v>
      </c>
      <c r="L22" s="38" t="s">
        <v>33</v>
      </c>
      <c r="M22" s="6">
        <f>M75</f>
        <v>56327</v>
      </c>
      <c r="N22" s="6">
        <f t="shared" ref="N22" si="1">N75</f>
        <v>14838.490000000002</v>
      </c>
      <c r="O22" s="6">
        <f t="shared" si="0"/>
        <v>26.343476485522043</v>
      </c>
    </row>
    <row r="23" spans="1:148" s="68" customFormat="1" ht="38.25" customHeight="1" x14ac:dyDescent="0.25">
      <c r="A23" s="179"/>
      <c r="B23" s="21" t="s">
        <v>37</v>
      </c>
      <c r="C23" s="150" t="s">
        <v>33</v>
      </c>
      <c r="D23" s="18" t="s">
        <v>33</v>
      </c>
      <c r="E23" s="15" t="s">
        <v>33</v>
      </c>
      <c r="F23" s="15" t="s">
        <v>33</v>
      </c>
      <c r="G23" s="15" t="s">
        <v>33</v>
      </c>
      <c r="H23" s="15" t="s">
        <v>33</v>
      </c>
      <c r="I23" s="15" t="s">
        <v>33</v>
      </c>
      <c r="J23" s="38" t="s">
        <v>33</v>
      </c>
      <c r="K23" s="38" t="s">
        <v>33</v>
      </c>
      <c r="L23" s="38" t="s">
        <v>33</v>
      </c>
      <c r="M23" s="6">
        <f>M76</f>
        <v>375.4</v>
      </c>
      <c r="N23" s="6">
        <f t="shared" ref="N23" si="2">N76</f>
        <v>375.4</v>
      </c>
      <c r="O23" s="6">
        <f t="shared" si="0"/>
        <v>100</v>
      </c>
    </row>
    <row r="24" spans="1:148" s="68" customFormat="1" ht="41.25" customHeight="1" x14ac:dyDescent="0.25">
      <c r="A24" s="179"/>
      <c r="B24" s="22" t="s">
        <v>38</v>
      </c>
      <c r="C24" s="149" t="s">
        <v>33</v>
      </c>
      <c r="D24" s="16" t="s">
        <v>33</v>
      </c>
      <c r="E24" s="15" t="s">
        <v>33</v>
      </c>
      <c r="F24" s="15" t="s">
        <v>33</v>
      </c>
      <c r="G24" s="15" t="s">
        <v>33</v>
      </c>
      <c r="H24" s="15" t="s">
        <v>33</v>
      </c>
      <c r="I24" s="15" t="s">
        <v>33</v>
      </c>
      <c r="J24" s="38" t="s">
        <v>33</v>
      </c>
      <c r="K24" s="38" t="s">
        <v>33</v>
      </c>
      <c r="L24" s="38" t="s">
        <v>33</v>
      </c>
      <c r="M24" s="6">
        <f>M137</f>
        <v>173796.8</v>
      </c>
      <c r="N24" s="6">
        <f t="shared" ref="N24" si="3">N137</f>
        <v>0</v>
      </c>
      <c r="O24" s="6">
        <f t="shared" si="0"/>
        <v>0</v>
      </c>
    </row>
    <row r="25" spans="1:148" s="68" customFormat="1" ht="33.6" customHeight="1" x14ac:dyDescent="0.25">
      <c r="A25" s="175"/>
      <c r="B25" s="23" t="s">
        <v>110</v>
      </c>
      <c r="C25" s="149" t="s">
        <v>33</v>
      </c>
      <c r="D25" s="16" t="s">
        <v>39</v>
      </c>
      <c r="E25" s="15" t="s">
        <v>39</v>
      </c>
      <c r="F25" s="15" t="s">
        <v>39</v>
      </c>
      <c r="G25" s="15" t="s">
        <v>39</v>
      </c>
      <c r="H25" s="15" t="s">
        <v>39</v>
      </c>
      <c r="I25" s="15" t="s">
        <v>39</v>
      </c>
      <c r="J25" s="38" t="s">
        <v>39</v>
      </c>
      <c r="K25" s="38" t="s">
        <v>39</v>
      </c>
      <c r="L25" s="38" t="s">
        <v>39</v>
      </c>
      <c r="M25" s="6">
        <f>M29</f>
        <v>0</v>
      </c>
      <c r="N25" s="6">
        <f t="shared" ref="N25" si="4">N29</f>
        <v>0</v>
      </c>
      <c r="O25" s="6">
        <v>0</v>
      </c>
    </row>
    <row r="26" spans="1:148" ht="30" customHeight="1" x14ac:dyDescent="0.25">
      <c r="A26" s="178" t="s">
        <v>40</v>
      </c>
      <c r="B26" s="9" t="s">
        <v>41</v>
      </c>
      <c r="C26" s="148" t="s">
        <v>33</v>
      </c>
      <c r="D26" s="75" t="s">
        <v>39</v>
      </c>
      <c r="E26" s="24" t="s">
        <v>39</v>
      </c>
      <c r="F26" s="24" t="s">
        <v>39</v>
      </c>
      <c r="G26" s="24" t="s">
        <v>39</v>
      </c>
      <c r="H26" s="24" t="s">
        <v>39</v>
      </c>
      <c r="I26" s="24" t="s">
        <v>39</v>
      </c>
      <c r="J26" s="127" t="s">
        <v>39</v>
      </c>
      <c r="K26" s="127" t="s">
        <v>39</v>
      </c>
      <c r="L26" s="127" t="s">
        <v>39</v>
      </c>
      <c r="M26" s="76">
        <f>M27+M28+M29</f>
        <v>4824013</v>
      </c>
      <c r="N26" s="76">
        <f>N27+N28+N29</f>
        <v>2050496.4000000001</v>
      </c>
      <c r="O26" s="76">
        <f>N26/M26*100</f>
        <v>42.506029730848574</v>
      </c>
    </row>
    <row r="27" spans="1:148" ht="29.25" customHeight="1" x14ac:dyDescent="0.25">
      <c r="A27" s="179"/>
      <c r="B27" s="9" t="s">
        <v>15</v>
      </c>
      <c r="C27" s="148" t="s">
        <v>33</v>
      </c>
      <c r="D27" s="75" t="s">
        <v>39</v>
      </c>
      <c r="E27" s="24" t="s">
        <v>39</v>
      </c>
      <c r="F27" s="24" t="s">
        <v>39</v>
      </c>
      <c r="G27" s="24" t="s">
        <v>39</v>
      </c>
      <c r="H27" s="24" t="s">
        <v>39</v>
      </c>
      <c r="I27" s="24" t="s">
        <v>39</v>
      </c>
      <c r="J27" s="127" t="s">
        <v>39</v>
      </c>
      <c r="K27" s="127" t="s">
        <v>39</v>
      </c>
      <c r="L27" s="127" t="s">
        <v>39</v>
      </c>
      <c r="M27" s="76">
        <f>M31+M69</f>
        <v>4744013</v>
      </c>
      <c r="N27" s="76">
        <f>N31+N69</f>
        <v>2021521.3</v>
      </c>
      <c r="O27" s="76">
        <f>N27/M27*100</f>
        <v>42.612052285691462</v>
      </c>
    </row>
    <row r="28" spans="1:148" ht="31.5" customHeight="1" x14ac:dyDescent="0.25">
      <c r="A28" s="179"/>
      <c r="B28" s="25" t="s">
        <v>35</v>
      </c>
      <c r="C28" s="148" t="s">
        <v>33</v>
      </c>
      <c r="D28" s="75" t="s">
        <v>39</v>
      </c>
      <c r="E28" s="24" t="s">
        <v>39</v>
      </c>
      <c r="F28" s="24" t="s">
        <v>39</v>
      </c>
      <c r="G28" s="24" t="s">
        <v>39</v>
      </c>
      <c r="H28" s="77" t="s">
        <v>39</v>
      </c>
      <c r="I28" s="77" t="s">
        <v>39</v>
      </c>
      <c r="J28" s="128" t="s">
        <v>39</v>
      </c>
      <c r="K28" s="128" t="s">
        <v>39</v>
      </c>
      <c r="L28" s="128" t="s">
        <v>39</v>
      </c>
      <c r="M28" s="78">
        <f>M32</f>
        <v>80000</v>
      </c>
      <c r="N28" s="78">
        <f t="shared" ref="N28" si="5">N32</f>
        <v>28975.1</v>
      </c>
      <c r="O28" s="78">
        <f>N28/M28*100</f>
        <v>36.218874999999997</v>
      </c>
    </row>
    <row r="29" spans="1:148" ht="34.5" customHeight="1" x14ac:dyDescent="0.25">
      <c r="A29" s="175"/>
      <c r="B29" s="23" t="s">
        <v>110</v>
      </c>
      <c r="C29" s="148" t="s">
        <v>33</v>
      </c>
      <c r="D29" s="16" t="s">
        <v>39</v>
      </c>
      <c r="E29" s="15" t="s">
        <v>39</v>
      </c>
      <c r="F29" s="15" t="s">
        <v>39</v>
      </c>
      <c r="G29" s="15" t="s">
        <v>39</v>
      </c>
      <c r="H29" s="15" t="s">
        <v>39</v>
      </c>
      <c r="I29" s="15" t="s">
        <v>39</v>
      </c>
      <c r="J29" s="38" t="s">
        <v>39</v>
      </c>
      <c r="K29" s="38" t="s">
        <v>39</v>
      </c>
      <c r="L29" s="38" t="s">
        <v>39</v>
      </c>
      <c r="M29" s="78">
        <f>M68</f>
        <v>0</v>
      </c>
      <c r="N29" s="78">
        <f t="shared" ref="N29" si="6">N68</f>
        <v>0</v>
      </c>
      <c r="O29" s="78">
        <v>0</v>
      </c>
    </row>
    <row r="30" spans="1:148" s="68" customFormat="1" ht="28.5" customHeight="1" x14ac:dyDescent="0.25">
      <c r="A30" s="178" t="s">
        <v>26</v>
      </c>
      <c r="B30" s="9" t="s">
        <v>41</v>
      </c>
      <c r="C30" s="148" t="s">
        <v>33</v>
      </c>
      <c r="D30" s="75" t="s">
        <v>39</v>
      </c>
      <c r="E30" s="11" t="s">
        <v>39</v>
      </c>
      <c r="F30" s="11" t="s">
        <v>39</v>
      </c>
      <c r="G30" s="11" t="s">
        <v>39</v>
      </c>
      <c r="H30" s="11" t="s">
        <v>39</v>
      </c>
      <c r="I30" s="26" t="s">
        <v>39</v>
      </c>
      <c r="J30" s="127" t="s">
        <v>39</v>
      </c>
      <c r="K30" s="127" t="s">
        <v>39</v>
      </c>
      <c r="L30" s="127" t="s">
        <v>39</v>
      </c>
      <c r="M30" s="8">
        <f>M31+M32</f>
        <v>4730737.2</v>
      </c>
      <c r="N30" s="8">
        <f>N31+N32</f>
        <v>2039267.1500000001</v>
      </c>
      <c r="O30" s="8">
        <f>N30/M30*100</f>
        <v>43.106751945553015</v>
      </c>
    </row>
    <row r="31" spans="1:148" s="68" customFormat="1" ht="31.5" customHeight="1" x14ac:dyDescent="0.25">
      <c r="A31" s="179"/>
      <c r="B31" s="79" t="s">
        <v>15</v>
      </c>
      <c r="C31" s="149" t="s">
        <v>33</v>
      </c>
      <c r="D31" s="27" t="s">
        <v>157</v>
      </c>
      <c r="E31" s="27" t="s">
        <v>158</v>
      </c>
      <c r="F31" s="27" t="s">
        <v>157</v>
      </c>
      <c r="G31" s="27" t="s">
        <v>158</v>
      </c>
      <c r="H31" s="15" t="s">
        <v>39</v>
      </c>
      <c r="I31" s="15" t="s">
        <v>39</v>
      </c>
      <c r="J31" s="38" t="s">
        <v>39</v>
      </c>
      <c r="K31" s="38" t="s">
        <v>39</v>
      </c>
      <c r="L31" s="38" t="s">
        <v>39</v>
      </c>
      <c r="M31" s="6">
        <f>SUM(M33:M65)-M46-M48-M50-M52</f>
        <v>4650737.2</v>
      </c>
      <c r="N31" s="6">
        <f>SUM(N33:N65)-N46-N48-N50-N52</f>
        <v>2010292.05</v>
      </c>
      <c r="O31" s="6">
        <f>N31/M31*100</f>
        <v>43.22523427038621</v>
      </c>
    </row>
    <row r="32" spans="1:148" s="68" customFormat="1" ht="32.450000000000003" customHeight="1" x14ac:dyDescent="0.25">
      <c r="A32" s="175"/>
      <c r="B32" s="19" t="s">
        <v>35</v>
      </c>
      <c r="C32" s="149" t="s">
        <v>33</v>
      </c>
      <c r="D32" s="80" t="s">
        <v>157</v>
      </c>
      <c r="E32" s="80" t="s">
        <v>158</v>
      </c>
      <c r="F32" s="80" t="s">
        <v>157</v>
      </c>
      <c r="G32" s="80" t="s">
        <v>158</v>
      </c>
      <c r="H32" s="28" t="s">
        <v>39</v>
      </c>
      <c r="I32" s="28" t="s">
        <v>39</v>
      </c>
      <c r="J32" s="107" t="s">
        <v>39</v>
      </c>
      <c r="K32" s="107" t="s">
        <v>39</v>
      </c>
      <c r="L32" s="107" t="s">
        <v>39</v>
      </c>
      <c r="M32" s="81">
        <f>M46+M48+M50+M52</f>
        <v>80000</v>
      </c>
      <c r="N32" s="81">
        <f t="shared" ref="N32" si="7">N46+N48+N50+N52</f>
        <v>28975.1</v>
      </c>
      <c r="O32" s="81">
        <f>N32/M32*100</f>
        <v>36.218874999999997</v>
      </c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</row>
    <row r="33" spans="1:148" ht="78" customHeight="1" x14ac:dyDescent="0.25">
      <c r="A33" s="31" t="s">
        <v>159</v>
      </c>
      <c r="B33" s="29" t="s">
        <v>160</v>
      </c>
      <c r="C33" s="87">
        <v>1</v>
      </c>
      <c r="D33" s="27" t="s">
        <v>157</v>
      </c>
      <c r="E33" s="27" t="s">
        <v>158</v>
      </c>
      <c r="F33" s="27" t="s">
        <v>157</v>
      </c>
      <c r="G33" s="27" t="s">
        <v>158</v>
      </c>
      <c r="H33" s="30" t="s">
        <v>208</v>
      </c>
      <c r="I33" s="27" t="s">
        <v>44</v>
      </c>
      <c r="J33" s="34">
        <v>8</v>
      </c>
      <c r="K33" s="34">
        <v>3</v>
      </c>
      <c r="L33" s="34">
        <f t="shared" ref="L33:L40" si="8">K33-J33</f>
        <v>-5</v>
      </c>
      <c r="M33" s="6">
        <v>12051.3</v>
      </c>
      <c r="N33" s="6">
        <v>4335.66</v>
      </c>
      <c r="O33" s="6">
        <f>N33/M33*100</f>
        <v>35.976699609170801</v>
      </c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</row>
    <row r="34" spans="1:148" ht="42.75" customHeight="1" x14ac:dyDescent="0.25">
      <c r="A34" s="35" t="s">
        <v>161</v>
      </c>
      <c r="B34" s="29" t="s">
        <v>160</v>
      </c>
      <c r="C34" s="129">
        <v>5</v>
      </c>
      <c r="D34" s="32" t="s">
        <v>157</v>
      </c>
      <c r="E34" s="32" t="s">
        <v>158</v>
      </c>
      <c r="F34" s="32" t="s">
        <v>157</v>
      </c>
      <c r="G34" s="32" t="s">
        <v>158</v>
      </c>
      <c r="H34" s="40" t="s">
        <v>209</v>
      </c>
      <c r="I34" s="32" t="s">
        <v>44</v>
      </c>
      <c r="J34" s="129">
        <v>24</v>
      </c>
      <c r="K34" s="129">
        <v>11</v>
      </c>
      <c r="L34" s="129">
        <f t="shared" si="8"/>
        <v>-13</v>
      </c>
      <c r="M34" s="72">
        <v>17915.8</v>
      </c>
      <c r="N34" s="72">
        <v>7902.83</v>
      </c>
      <c r="O34" s="6">
        <f t="shared" ref="O34:O54" si="9">N34/M34*100</f>
        <v>44.110952343741275</v>
      </c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</row>
    <row r="35" spans="1:148" s="84" customFormat="1" ht="54" customHeight="1" x14ac:dyDescent="0.25">
      <c r="A35" s="31" t="s">
        <v>162</v>
      </c>
      <c r="B35" s="29" t="s">
        <v>160</v>
      </c>
      <c r="C35" s="87">
        <v>5</v>
      </c>
      <c r="D35" s="32" t="s">
        <v>157</v>
      </c>
      <c r="E35" s="32" t="s">
        <v>158</v>
      </c>
      <c r="F35" s="32" t="s">
        <v>157</v>
      </c>
      <c r="G35" s="32" t="s">
        <v>158</v>
      </c>
      <c r="H35" s="30" t="s">
        <v>210</v>
      </c>
      <c r="I35" s="27" t="s">
        <v>44</v>
      </c>
      <c r="J35" s="34">
        <v>16</v>
      </c>
      <c r="K35" s="34">
        <v>7</v>
      </c>
      <c r="L35" s="34">
        <f t="shared" si="8"/>
        <v>-9</v>
      </c>
      <c r="M35" s="6">
        <v>11854.7</v>
      </c>
      <c r="N35" s="6">
        <v>5076.95</v>
      </c>
      <c r="O35" s="6">
        <f t="shared" si="9"/>
        <v>42.826473887993785</v>
      </c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</row>
    <row r="36" spans="1:148" ht="41.25" customHeight="1" x14ac:dyDescent="0.25">
      <c r="A36" s="85" t="s">
        <v>45</v>
      </c>
      <c r="B36" s="29" t="s">
        <v>160</v>
      </c>
      <c r="C36" s="145">
        <v>5</v>
      </c>
      <c r="D36" s="32" t="s">
        <v>157</v>
      </c>
      <c r="E36" s="32" t="s">
        <v>158</v>
      </c>
      <c r="F36" s="32" t="s">
        <v>157</v>
      </c>
      <c r="G36" s="32" t="s">
        <v>158</v>
      </c>
      <c r="H36" s="39" t="s">
        <v>211</v>
      </c>
      <c r="I36" s="33" t="s">
        <v>44</v>
      </c>
      <c r="J36" s="130">
        <v>650</v>
      </c>
      <c r="K36" s="130">
        <v>539</v>
      </c>
      <c r="L36" s="130">
        <f t="shared" si="8"/>
        <v>-111</v>
      </c>
      <c r="M36" s="86">
        <v>8311.1</v>
      </c>
      <c r="N36" s="86">
        <v>3557.09</v>
      </c>
      <c r="O36" s="6">
        <f t="shared" si="9"/>
        <v>42.799268448219848</v>
      </c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</row>
    <row r="37" spans="1:148" ht="40.5" customHeight="1" x14ac:dyDescent="0.25">
      <c r="A37" s="31" t="s">
        <v>46</v>
      </c>
      <c r="B37" s="29" t="s">
        <v>163</v>
      </c>
      <c r="C37" s="87">
        <v>5</v>
      </c>
      <c r="D37" s="32" t="s">
        <v>157</v>
      </c>
      <c r="E37" s="32" t="s">
        <v>158</v>
      </c>
      <c r="F37" s="32" t="s">
        <v>157</v>
      </c>
      <c r="G37" s="32" t="s">
        <v>158</v>
      </c>
      <c r="H37" s="30" t="s">
        <v>212</v>
      </c>
      <c r="I37" s="27" t="s">
        <v>44</v>
      </c>
      <c r="J37" s="34">
        <v>6120</v>
      </c>
      <c r="K37" s="34">
        <v>5821</v>
      </c>
      <c r="L37" s="34">
        <f t="shared" si="8"/>
        <v>-299</v>
      </c>
      <c r="M37" s="6">
        <v>89306.6</v>
      </c>
      <c r="N37" s="6">
        <v>82265.990000000005</v>
      </c>
      <c r="O37" s="6">
        <f t="shared" si="9"/>
        <v>92.116360940848722</v>
      </c>
    </row>
    <row r="38" spans="1:148" ht="49.5" customHeight="1" x14ac:dyDescent="0.25">
      <c r="A38" s="31" t="s">
        <v>47</v>
      </c>
      <c r="B38" s="29" t="s">
        <v>163</v>
      </c>
      <c r="C38" s="87">
        <v>5</v>
      </c>
      <c r="D38" s="32" t="s">
        <v>157</v>
      </c>
      <c r="E38" s="32" t="s">
        <v>158</v>
      </c>
      <c r="F38" s="32" t="s">
        <v>157</v>
      </c>
      <c r="G38" s="32" t="s">
        <v>158</v>
      </c>
      <c r="H38" s="30" t="s">
        <v>213</v>
      </c>
      <c r="I38" s="27" t="s">
        <v>44</v>
      </c>
      <c r="J38" s="34">
        <v>4</v>
      </c>
      <c r="K38" s="34">
        <v>3</v>
      </c>
      <c r="L38" s="34">
        <f t="shared" si="8"/>
        <v>-1</v>
      </c>
      <c r="M38" s="6">
        <v>74.400000000000006</v>
      </c>
      <c r="N38" s="6">
        <v>22.71</v>
      </c>
      <c r="O38" s="6">
        <f t="shared" si="9"/>
        <v>30.524193548387096</v>
      </c>
    </row>
    <row r="39" spans="1:148" ht="51.75" customHeight="1" x14ac:dyDescent="0.25">
      <c r="A39" s="31" t="s">
        <v>49</v>
      </c>
      <c r="B39" s="29" t="s">
        <v>160</v>
      </c>
      <c r="C39" s="87">
        <v>5</v>
      </c>
      <c r="D39" s="32" t="s">
        <v>157</v>
      </c>
      <c r="E39" s="32" t="s">
        <v>158</v>
      </c>
      <c r="F39" s="32" t="s">
        <v>157</v>
      </c>
      <c r="G39" s="32" t="s">
        <v>158</v>
      </c>
      <c r="H39" s="30" t="s">
        <v>214</v>
      </c>
      <c r="I39" s="27" t="s">
        <v>44</v>
      </c>
      <c r="J39" s="34">
        <v>60000</v>
      </c>
      <c r="K39" s="34">
        <v>57720</v>
      </c>
      <c r="L39" s="34">
        <f t="shared" si="8"/>
        <v>-2280</v>
      </c>
      <c r="M39" s="6">
        <v>563859.5</v>
      </c>
      <c r="N39" s="6">
        <v>295707.14</v>
      </c>
      <c r="O39" s="6">
        <f t="shared" si="9"/>
        <v>52.443408331330765</v>
      </c>
    </row>
    <row r="40" spans="1:148" ht="53.45" customHeight="1" x14ac:dyDescent="0.25">
      <c r="A40" s="31" t="s">
        <v>50</v>
      </c>
      <c r="B40" s="29" t="s">
        <v>163</v>
      </c>
      <c r="C40" s="87">
        <v>5</v>
      </c>
      <c r="D40" s="32" t="s">
        <v>157</v>
      </c>
      <c r="E40" s="32" t="s">
        <v>158</v>
      </c>
      <c r="F40" s="32" t="s">
        <v>157</v>
      </c>
      <c r="G40" s="32" t="s">
        <v>158</v>
      </c>
      <c r="H40" s="30" t="s">
        <v>215</v>
      </c>
      <c r="I40" s="27" t="s">
        <v>44</v>
      </c>
      <c r="J40" s="34">
        <v>50</v>
      </c>
      <c r="K40" s="34">
        <v>26</v>
      </c>
      <c r="L40" s="34">
        <f t="shared" si="8"/>
        <v>-24</v>
      </c>
      <c r="M40" s="6">
        <v>189.7</v>
      </c>
      <c r="N40" s="6">
        <v>57.21</v>
      </c>
      <c r="O40" s="6">
        <f t="shared" si="9"/>
        <v>30.158144438587247</v>
      </c>
    </row>
    <row r="41" spans="1:148" ht="75" customHeight="1" x14ac:dyDescent="0.25">
      <c r="A41" s="31" t="s">
        <v>135</v>
      </c>
      <c r="B41" s="29" t="s">
        <v>160</v>
      </c>
      <c r="C41" s="87">
        <v>5</v>
      </c>
      <c r="D41" s="32" t="s">
        <v>157</v>
      </c>
      <c r="E41" s="32" t="s">
        <v>158</v>
      </c>
      <c r="F41" s="32" t="s">
        <v>157</v>
      </c>
      <c r="G41" s="32" t="s">
        <v>158</v>
      </c>
      <c r="H41" s="30" t="s">
        <v>216</v>
      </c>
      <c r="I41" s="27" t="s">
        <v>44</v>
      </c>
      <c r="J41" s="34">
        <v>4000</v>
      </c>
      <c r="K41" s="34">
        <v>0</v>
      </c>
      <c r="L41" s="34">
        <v>0</v>
      </c>
      <c r="M41" s="6">
        <v>0</v>
      </c>
      <c r="N41" s="6">
        <v>0</v>
      </c>
      <c r="O41" s="6">
        <v>0</v>
      </c>
    </row>
    <row r="42" spans="1:148" ht="44.25" customHeight="1" x14ac:dyDescent="0.25">
      <c r="A42" s="31" t="s">
        <v>51</v>
      </c>
      <c r="B42" s="29" t="s">
        <v>163</v>
      </c>
      <c r="C42" s="87">
        <v>5</v>
      </c>
      <c r="D42" s="32" t="s">
        <v>157</v>
      </c>
      <c r="E42" s="32" t="s">
        <v>158</v>
      </c>
      <c r="F42" s="32" t="s">
        <v>157</v>
      </c>
      <c r="G42" s="32" t="s">
        <v>158</v>
      </c>
      <c r="H42" s="30" t="s">
        <v>217</v>
      </c>
      <c r="I42" s="27" t="s">
        <v>44</v>
      </c>
      <c r="J42" s="34">
        <v>980</v>
      </c>
      <c r="K42" s="34">
        <v>370</v>
      </c>
      <c r="L42" s="34">
        <f t="shared" ref="L42:L55" si="10">K42-J42</f>
        <v>-610</v>
      </c>
      <c r="M42" s="6">
        <v>5706.9</v>
      </c>
      <c r="N42" s="6">
        <v>2933.9</v>
      </c>
      <c r="O42" s="6">
        <f t="shared" si="9"/>
        <v>51.409697033415689</v>
      </c>
    </row>
    <row r="43" spans="1:148" ht="39" customHeight="1" x14ac:dyDescent="0.25">
      <c r="A43" s="31" t="s">
        <v>52</v>
      </c>
      <c r="B43" s="29" t="s">
        <v>160</v>
      </c>
      <c r="C43" s="87">
        <v>5</v>
      </c>
      <c r="D43" s="32" t="s">
        <v>157</v>
      </c>
      <c r="E43" s="32" t="s">
        <v>158</v>
      </c>
      <c r="F43" s="32" t="s">
        <v>157</v>
      </c>
      <c r="G43" s="32" t="s">
        <v>158</v>
      </c>
      <c r="H43" s="30" t="s">
        <v>218</v>
      </c>
      <c r="I43" s="27" t="s">
        <v>44</v>
      </c>
      <c r="J43" s="34">
        <v>12000</v>
      </c>
      <c r="K43" s="34">
        <v>11036</v>
      </c>
      <c r="L43" s="34">
        <f t="shared" si="10"/>
        <v>-964</v>
      </c>
      <c r="M43" s="6">
        <v>362717.7</v>
      </c>
      <c r="N43" s="6">
        <v>156114.48000000001</v>
      </c>
      <c r="O43" s="6">
        <f t="shared" si="9"/>
        <v>43.040215572606463</v>
      </c>
    </row>
    <row r="44" spans="1:148" ht="38.25" customHeight="1" x14ac:dyDescent="0.25">
      <c r="A44" s="31" t="s">
        <v>142</v>
      </c>
      <c r="B44" s="29" t="s">
        <v>163</v>
      </c>
      <c r="C44" s="87">
        <v>5</v>
      </c>
      <c r="D44" s="32" t="s">
        <v>157</v>
      </c>
      <c r="E44" s="32" t="s">
        <v>158</v>
      </c>
      <c r="F44" s="32" t="s">
        <v>157</v>
      </c>
      <c r="G44" s="32" t="s">
        <v>158</v>
      </c>
      <c r="H44" s="30" t="s">
        <v>219</v>
      </c>
      <c r="I44" s="27" t="s">
        <v>44</v>
      </c>
      <c r="J44" s="34">
        <v>15</v>
      </c>
      <c r="K44" s="34">
        <v>12</v>
      </c>
      <c r="L44" s="34">
        <f t="shared" si="10"/>
        <v>-3</v>
      </c>
      <c r="M44" s="6">
        <v>509</v>
      </c>
      <c r="N44" s="6">
        <v>275</v>
      </c>
      <c r="O44" s="6">
        <f t="shared" si="9"/>
        <v>54.02750491159135</v>
      </c>
    </row>
    <row r="45" spans="1:148" ht="52.5" customHeight="1" x14ac:dyDescent="0.25">
      <c r="A45" s="35" t="s">
        <v>136</v>
      </c>
      <c r="B45" s="29" t="s">
        <v>160</v>
      </c>
      <c r="C45" s="166">
        <v>5</v>
      </c>
      <c r="D45" s="32" t="s">
        <v>157</v>
      </c>
      <c r="E45" s="32" t="s">
        <v>158</v>
      </c>
      <c r="F45" s="32" t="s">
        <v>157</v>
      </c>
      <c r="G45" s="32" t="s">
        <v>158</v>
      </c>
      <c r="H45" s="30" t="s">
        <v>220</v>
      </c>
      <c r="I45" s="27" t="s">
        <v>44</v>
      </c>
      <c r="J45" s="34">
        <v>39500</v>
      </c>
      <c r="K45" s="34">
        <v>39997</v>
      </c>
      <c r="L45" s="34">
        <f t="shared" si="10"/>
        <v>497</v>
      </c>
      <c r="M45" s="6">
        <v>837537.6</v>
      </c>
      <c r="N45" s="6">
        <v>366835.49</v>
      </c>
      <c r="O45" s="6">
        <f t="shared" si="9"/>
        <v>43.799286145481709</v>
      </c>
    </row>
    <row r="46" spans="1:148" ht="41.25" customHeight="1" x14ac:dyDescent="0.25">
      <c r="A46" s="31" t="s">
        <v>111</v>
      </c>
      <c r="B46" s="89" t="s">
        <v>35</v>
      </c>
      <c r="C46" s="154">
        <v>5</v>
      </c>
      <c r="D46" s="88" t="s">
        <v>157</v>
      </c>
      <c r="E46" s="88" t="s">
        <v>158</v>
      </c>
      <c r="F46" s="88" t="s">
        <v>157</v>
      </c>
      <c r="G46" s="88" t="s">
        <v>158</v>
      </c>
      <c r="H46" s="90" t="s">
        <v>221</v>
      </c>
      <c r="I46" s="80" t="s">
        <v>44</v>
      </c>
      <c r="J46" s="91">
        <v>1900</v>
      </c>
      <c r="K46" s="91">
        <v>813</v>
      </c>
      <c r="L46" s="172">
        <f t="shared" si="10"/>
        <v>-1087</v>
      </c>
      <c r="M46" s="124">
        <v>29000</v>
      </c>
      <c r="N46" s="124">
        <v>11005.22</v>
      </c>
      <c r="O46" s="125">
        <f t="shared" si="9"/>
        <v>37.94903448275862</v>
      </c>
    </row>
    <row r="47" spans="1:148" ht="50.25" customHeight="1" x14ac:dyDescent="0.25">
      <c r="A47" s="35" t="s">
        <v>137</v>
      </c>
      <c r="B47" s="29" t="s">
        <v>160</v>
      </c>
      <c r="C47" s="166">
        <v>5</v>
      </c>
      <c r="D47" s="32" t="s">
        <v>157</v>
      </c>
      <c r="E47" s="32" t="s">
        <v>158</v>
      </c>
      <c r="F47" s="32" t="s">
        <v>157</v>
      </c>
      <c r="G47" s="32" t="s">
        <v>158</v>
      </c>
      <c r="H47" s="30" t="s">
        <v>222</v>
      </c>
      <c r="I47" s="27" t="s">
        <v>44</v>
      </c>
      <c r="J47" s="34">
        <v>160</v>
      </c>
      <c r="K47" s="34">
        <v>135</v>
      </c>
      <c r="L47" s="34">
        <f t="shared" si="10"/>
        <v>-25</v>
      </c>
      <c r="M47" s="6">
        <v>3378.2</v>
      </c>
      <c r="N47" s="6">
        <v>1149.2</v>
      </c>
      <c r="O47" s="6">
        <f t="shared" si="9"/>
        <v>34.018116156533068</v>
      </c>
    </row>
    <row r="48" spans="1:148" ht="39.75" customHeight="1" x14ac:dyDescent="0.25">
      <c r="A48" s="31" t="s">
        <v>112</v>
      </c>
      <c r="B48" s="89" t="s">
        <v>35</v>
      </c>
      <c r="C48" s="154">
        <v>5</v>
      </c>
      <c r="D48" s="88" t="s">
        <v>157</v>
      </c>
      <c r="E48" s="88" t="s">
        <v>158</v>
      </c>
      <c r="F48" s="88" t="s">
        <v>157</v>
      </c>
      <c r="G48" s="88" t="s">
        <v>158</v>
      </c>
      <c r="H48" s="90" t="s">
        <v>223</v>
      </c>
      <c r="I48" s="80" t="s">
        <v>44</v>
      </c>
      <c r="J48" s="91">
        <v>5</v>
      </c>
      <c r="K48" s="173">
        <v>0</v>
      </c>
      <c r="L48" s="91">
        <f t="shared" si="10"/>
        <v>-5</v>
      </c>
      <c r="M48" s="92">
        <v>80</v>
      </c>
      <c r="N48" s="92">
        <v>0</v>
      </c>
      <c r="O48" s="6">
        <f t="shared" si="9"/>
        <v>0</v>
      </c>
    </row>
    <row r="49" spans="1:15" ht="63" customHeight="1" x14ac:dyDescent="0.25">
      <c r="A49" s="31" t="s">
        <v>138</v>
      </c>
      <c r="B49" s="29" t="s">
        <v>160</v>
      </c>
      <c r="C49" s="166">
        <v>5</v>
      </c>
      <c r="D49" s="32" t="s">
        <v>157</v>
      </c>
      <c r="E49" s="32" t="s">
        <v>158</v>
      </c>
      <c r="F49" s="32" t="s">
        <v>157</v>
      </c>
      <c r="G49" s="32" t="s">
        <v>158</v>
      </c>
      <c r="H49" s="30" t="s">
        <v>224</v>
      </c>
      <c r="I49" s="27" t="s">
        <v>44</v>
      </c>
      <c r="J49" s="34">
        <v>650</v>
      </c>
      <c r="K49" s="34">
        <v>627</v>
      </c>
      <c r="L49" s="34">
        <f t="shared" si="10"/>
        <v>-23</v>
      </c>
      <c r="M49" s="6">
        <v>13034.4</v>
      </c>
      <c r="N49" s="6">
        <v>5519.38</v>
      </c>
      <c r="O49" s="6">
        <f t="shared" si="9"/>
        <v>42.344718590805869</v>
      </c>
    </row>
    <row r="50" spans="1:15" ht="52.5" customHeight="1" x14ac:dyDescent="0.25">
      <c r="A50" s="31" t="s">
        <v>164</v>
      </c>
      <c r="B50" s="89" t="s">
        <v>35</v>
      </c>
      <c r="C50" s="154">
        <v>5</v>
      </c>
      <c r="D50" s="88" t="s">
        <v>157</v>
      </c>
      <c r="E50" s="88" t="s">
        <v>158</v>
      </c>
      <c r="F50" s="88" t="s">
        <v>157</v>
      </c>
      <c r="G50" s="88" t="s">
        <v>158</v>
      </c>
      <c r="H50" s="90" t="s">
        <v>225</v>
      </c>
      <c r="I50" s="80" t="s">
        <v>44</v>
      </c>
      <c r="J50" s="91">
        <v>10</v>
      </c>
      <c r="K50" s="173">
        <v>7</v>
      </c>
      <c r="L50" s="91">
        <f t="shared" si="10"/>
        <v>-3</v>
      </c>
      <c r="M50" s="92">
        <v>200</v>
      </c>
      <c r="N50" s="92">
        <v>70</v>
      </c>
      <c r="O50" s="6">
        <f t="shared" si="9"/>
        <v>35</v>
      </c>
    </row>
    <row r="51" spans="1:15" ht="63.75" customHeight="1" x14ac:dyDescent="0.25">
      <c r="A51" s="31" t="s">
        <v>139</v>
      </c>
      <c r="B51" s="29" t="s">
        <v>160</v>
      </c>
      <c r="C51" s="166">
        <v>5</v>
      </c>
      <c r="D51" s="32" t="s">
        <v>157</v>
      </c>
      <c r="E51" s="32" t="s">
        <v>158</v>
      </c>
      <c r="F51" s="32" t="s">
        <v>157</v>
      </c>
      <c r="G51" s="32" t="s">
        <v>158</v>
      </c>
      <c r="H51" s="30" t="s">
        <v>226</v>
      </c>
      <c r="I51" s="27" t="s">
        <v>44</v>
      </c>
      <c r="J51" s="34">
        <v>89000</v>
      </c>
      <c r="K51" s="34">
        <v>87190</v>
      </c>
      <c r="L51" s="34">
        <f t="shared" si="10"/>
        <v>-1810</v>
      </c>
      <c r="M51" s="6">
        <v>2019701.8</v>
      </c>
      <c r="N51" s="6">
        <v>741215.95</v>
      </c>
      <c r="O51" s="6">
        <f t="shared" si="9"/>
        <v>36.699276596178699</v>
      </c>
    </row>
    <row r="52" spans="1:15" ht="51" customHeight="1" x14ac:dyDescent="0.25">
      <c r="A52" s="31" t="s">
        <v>114</v>
      </c>
      <c r="B52" s="89" t="s">
        <v>35</v>
      </c>
      <c r="C52" s="154">
        <v>5</v>
      </c>
      <c r="D52" s="88" t="s">
        <v>157</v>
      </c>
      <c r="E52" s="88" t="s">
        <v>158</v>
      </c>
      <c r="F52" s="88" t="s">
        <v>157</v>
      </c>
      <c r="G52" s="88" t="s">
        <v>158</v>
      </c>
      <c r="H52" s="90" t="s">
        <v>227</v>
      </c>
      <c r="I52" s="80" t="s">
        <v>44</v>
      </c>
      <c r="J52" s="91">
        <v>3600</v>
      </c>
      <c r="K52" s="91">
        <v>1679</v>
      </c>
      <c r="L52" s="91">
        <f t="shared" si="10"/>
        <v>-1921</v>
      </c>
      <c r="M52" s="92">
        <v>50720</v>
      </c>
      <c r="N52" s="92">
        <v>17899.88</v>
      </c>
      <c r="O52" s="6">
        <f t="shared" si="9"/>
        <v>35.291561514195585</v>
      </c>
    </row>
    <row r="53" spans="1:15" ht="87" customHeight="1" x14ac:dyDescent="0.25">
      <c r="A53" s="31" t="s">
        <v>113</v>
      </c>
      <c r="B53" s="29" t="s">
        <v>160</v>
      </c>
      <c r="C53" s="87">
        <v>5</v>
      </c>
      <c r="D53" s="32" t="s">
        <v>157</v>
      </c>
      <c r="E53" s="32" t="s">
        <v>158</v>
      </c>
      <c r="F53" s="32" t="s">
        <v>157</v>
      </c>
      <c r="G53" s="32" t="s">
        <v>158</v>
      </c>
      <c r="H53" s="30" t="s">
        <v>228</v>
      </c>
      <c r="I53" s="27" t="s">
        <v>44</v>
      </c>
      <c r="J53" s="34">
        <v>2700</v>
      </c>
      <c r="K53" s="34">
        <v>6902</v>
      </c>
      <c r="L53" s="34">
        <f t="shared" si="10"/>
        <v>4202</v>
      </c>
      <c r="M53" s="6">
        <v>306741.3</v>
      </c>
      <c r="N53" s="6">
        <v>145274.74</v>
      </c>
      <c r="O53" s="6">
        <f t="shared" si="9"/>
        <v>47.360671680011791</v>
      </c>
    </row>
    <row r="54" spans="1:15" ht="40.5" customHeight="1" x14ac:dyDescent="0.25">
      <c r="A54" s="30" t="s">
        <v>140</v>
      </c>
      <c r="B54" s="29" t="s">
        <v>160</v>
      </c>
      <c r="C54" s="87">
        <v>5</v>
      </c>
      <c r="D54" s="32" t="s">
        <v>157</v>
      </c>
      <c r="E54" s="32" t="s">
        <v>158</v>
      </c>
      <c r="F54" s="32" t="s">
        <v>157</v>
      </c>
      <c r="G54" s="32" t="s">
        <v>158</v>
      </c>
      <c r="H54" s="30" t="s">
        <v>229</v>
      </c>
      <c r="I54" s="27" t="s">
        <v>44</v>
      </c>
      <c r="J54" s="34">
        <v>22</v>
      </c>
      <c r="K54" s="34">
        <v>21</v>
      </c>
      <c r="L54" s="34">
        <f t="shared" si="10"/>
        <v>-1</v>
      </c>
      <c r="M54" s="6">
        <v>775</v>
      </c>
      <c r="N54" s="6">
        <v>475</v>
      </c>
      <c r="O54" s="6">
        <f t="shared" si="9"/>
        <v>61.29032258064516</v>
      </c>
    </row>
    <row r="55" spans="1:15" ht="21" customHeight="1" x14ac:dyDescent="0.25">
      <c r="A55" s="198" t="s">
        <v>115</v>
      </c>
      <c r="B55" s="206" t="s">
        <v>160</v>
      </c>
      <c r="C55" s="210">
        <v>5</v>
      </c>
      <c r="D55" s="199" t="s">
        <v>157</v>
      </c>
      <c r="E55" s="199" t="s">
        <v>158</v>
      </c>
      <c r="F55" s="199" t="s">
        <v>157</v>
      </c>
      <c r="G55" s="199" t="s">
        <v>158</v>
      </c>
      <c r="H55" s="198" t="s">
        <v>230</v>
      </c>
      <c r="I55" s="231" t="s">
        <v>53</v>
      </c>
      <c r="J55" s="229">
        <v>7500</v>
      </c>
      <c r="K55" s="229">
        <v>6452</v>
      </c>
      <c r="L55" s="229">
        <f t="shared" si="10"/>
        <v>-1048</v>
      </c>
      <c r="M55" s="6">
        <v>9569</v>
      </c>
      <c r="N55" s="6">
        <v>9432.0300000000007</v>
      </c>
      <c r="O55" s="6">
        <f>N55/M55*100</f>
        <v>98.568606959974929</v>
      </c>
    </row>
    <row r="56" spans="1:15" ht="21" customHeight="1" x14ac:dyDescent="0.25">
      <c r="A56" s="197"/>
      <c r="B56" s="207"/>
      <c r="C56" s="211"/>
      <c r="D56" s="220"/>
      <c r="E56" s="200"/>
      <c r="F56" s="201"/>
      <c r="G56" s="220"/>
      <c r="H56" s="197"/>
      <c r="I56" s="232"/>
      <c r="J56" s="230"/>
      <c r="K56" s="230"/>
      <c r="L56" s="230"/>
      <c r="M56" s="6">
        <v>635</v>
      </c>
      <c r="N56" s="6">
        <v>200.09</v>
      </c>
      <c r="O56" s="6">
        <f>N56/M56*100</f>
        <v>31.510236220472443</v>
      </c>
    </row>
    <row r="57" spans="1:15" ht="40.5" customHeight="1" x14ac:dyDescent="0.25">
      <c r="A57" s="30" t="s">
        <v>116</v>
      </c>
      <c r="B57" s="29" t="s">
        <v>163</v>
      </c>
      <c r="C57" s="87">
        <v>5</v>
      </c>
      <c r="D57" s="32" t="s">
        <v>157</v>
      </c>
      <c r="E57" s="32" t="s">
        <v>158</v>
      </c>
      <c r="F57" s="32" t="s">
        <v>157</v>
      </c>
      <c r="G57" s="32" t="s">
        <v>158</v>
      </c>
      <c r="H57" s="30" t="s">
        <v>211</v>
      </c>
      <c r="I57" s="27" t="s">
        <v>44</v>
      </c>
      <c r="J57" s="34">
        <v>0</v>
      </c>
      <c r="K57" s="34">
        <v>0</v>
      </c>
      <c r="L57" s="34">
        <f t="shared" ref="L57:L64" si="11">K57-J57</f>
        <v>0</v>
      </c>
      <c r="M57" s="6">
        <v>0</v>
      </c>
      <c r="N57" s="6">
        <v>0</v>
      </c>
      <c r="O57" s="6">
        <v>0</v>
      </c>
    </row>
    <row r="58" spans="1:15" ht="76.5" customHeight="1" x14ac:dyDescent="0.25">
      <c r="A58" s="30" t="s">
        <v>117</v>
      </c>
      <c r="B58" s="29" t="s">
        <v>160</v>
      </c>
      <c r="C58" s="87">
        <v>5</v>
      </c>
      <c r="D58" s="32" t="s">
        <v>157</v>
      </c>
      <c r="E58" s="32" t="s">
        <v>158</v>
      </c>
      <c r="F58" s="32" t="s">
        <v>157</v>
      </c>
      <c r="G58" s="32" t="s">
        <v>158</v>
      </c>
      <c r="H58" s="30" t="s">
        <v>231</v>
      </c>
      <c r="I58" s="27" t="s">
        <v>44</v>
      </c>
      <c r="J58" s="34">
        <v>48</v>
      </c>
      <c r="K58" s="34">
        <v>48</v>
      </c>
      <c r="L58" s="34">
        <f t="shared" si="11"/>
        <v>0</v>
      </c>
      <c r="M58" s="6">
        <v>2940</v>
      </c>
      <c r="N58" s="6">
        <v>1329</v>
      </c>
      <c r="O58" s="6">
        <f>N58/M58*100</f>
        <v>45.204081632653057</v>
      </c>
    </row>
    <row r="59" spans="1:15" ht="39.75" customHeight="1" x14ac:dyDescent="0.25">
      <c r="A59" s="30" t="s">
        <v>118</v>
      </c>
      <c r="B59" s="29" t="s">
        <v>163</v>
      </c>
      <c r="C59" s="87">
        <v>5</v>
      </c>
      <c r="D59" s="27" t="s">
        <v>157</v>
      </c>
      <c r="E59" s="27" t="s">
        <v>158</v>
      </c>
      <c r="F59" s="27" t="s">
        <v>157</v>
      </c>
      <c r="G59" s="27" t="s">
        <v>158</v>
      </c>
      <c r="H59" s="30" t="s">
        <v>232</v>
      </c>
      <c r="I59" s="27" t="s">
        <v>44</v>
      </c>
      <c r="J59" s="34">
        <v>610</v>
      </c>
      <c r="K59" s="34">
        <v>549</v>
      </c>
      <c r="L59" s="34">
        <f t="shared" si="11"/>
        <v>-61</v>
      </c>
      <c r="M59" s="6">
        <v>5454.6</v>
      </c>
      <c r="N59" s="6">
        <v>2236.86</v>
      </c>
      <c r="O59" s="6">
        <f>N59/M59*100</f>
        <v>41.008689913100874</v>
      </c>
    </row>
    <row r="60" spans="1:15" ht="51" customHeight="1" x14ac:dyDescent="0.25">
      <c r="A60" s="31" t="s">
        <v>119</v>
      </c>
      <c r="B60" s="29" t="s">
        <v>163</v>
      </c>
      <c r="C60" s="87">
        <v>5</v>
      </c>
      <c r="D60" s="27" t="s">
        <v>157</v>
      </c>
      <c r="E60" s="27" t="s">
        <v>158</v>
      </c>
      <c r="F60" s="27" t="s">
        <v>157</v>
      </c>
      <c r="G60" s="27" t="s">
        <v>158</v>
      </c>
      <c r="H60" s="30" t="s">
        <v>234</v>
      </c>
      <c r="I60" s="27" t="s">
        <v>44</v>
      </c>
      <c r="J60" s="34">
        <v>34</v>
      </c>
      <c r="K60" s="34">
        <v>32</v>
      </c>
      <c r="L60" s="34">
        <f t="shared" si="11"/>
        <v>-2</v>
      </c>
      <c r="M60" s="6">
        <v>433.4</v>
      </c>
      <c r="N60" s="6">
        <v>206.51</v>
      </c>
      <c r="O60" s="6">
        <f t="shared" ref="O60:O64" si="12">N60/M60*100</f>
        <v>47.648823257960316</v>
      </c>
    </row>
    <row r="61" spans="1:15" ht="39.75" customHeight="1" x14ac:dyDescent="0.25">
      <c r="A61" s="31" t="s">
        <v>120</v>
      </c>
      <c r="B61" s="29" t="s">
        <v>160</v>
      </c>
      <c r="C61" s="87">
        <v>4</v>
      </c>
      <c r="D61" s="32" t="s">
        <v>157</v>
      </c>
      <c r="E61" s="32" t="s">
        <v>158</v>
      </c>
      <c r="F61" s="32" t="s">
        <v>157</v>
      </c>
      <c r="G61" s="32" t="s">
        <v>158</v>
      </c>
      <c r="H61" s="30" t="s">
        <v>235</v>
      </c>
      <c r="I61" s="27" t="s">
        <v>44</v>
      </c>
      <c r="J61" s="34">
        <v>1375</v>
      </c>
      <c r="K61" s="34">
        <v>1337</v>
      </c>
      <c r="L61" s="34">
        <f t="shared" si="11"/>
        <v>-38</v>
      </c>
      <c r="M61" s="6">
        <v>179592.7</v>
      </c>
      <c r="N61" s="6">
        <v>70515.88</v>
      </c>
      <c r="O61" s="6">
        <f t="shared" si="12"/>
        <v>39.264335354388017</v>
      </c>
    </row>
    <row r="62" spans="1:15" ht="50.25" customHeight="1" x14ac:dyDescent="0.25">
      <c r="A62" s="31" t="s">
        <v>121</v>
      </c>
      <c r="B62" s="29" t="s">
        <v>17</v>
      </c>
      <c r="C62" s="87">
        <v>5</v>
      </c>
      <c r="D62" s="32" t="s">
        <v>157</v>
      </c>
      <c r="E62" s="32" t="s">
        <v>158</v>
      </c>
      <c r="F62" s="32" t="s">
        <v>157</v>
      </c>
      <c r="G62" s="32" t="s">
        <v>158</v>
      </c>
      <c r="H62" s="30" t="s">
        <v>236</v>
      </c>
      <c r="I62" s="15" t="s">
        <v>54</v>
      </c>
      <c r="J62" s="159">
        <v>100</v>
      </c>
      <c r="K62" s="159">
        <v>100</v>
      </c>
      <c r="L62" s="159">
        <f t="shared" si="11"/>
        <v>0</v>
      </c>
      <c r="M62" s="6">
        <v>196497.5</v>
      </c>
      <c r="N62" s="6">
        <v>107261.97</v>
      </c>
      <c r="O62" s="6">
        <f t="shared" si="12"/>
        <v>54.586938765124238</v>
      </c>
    </row>
    <row r="63" spans="1:15" ht="75.75" customHeight="1" x14ac:dyDescent="0.25">
      <c r="A63" s="30" t="s">
        <v>141</v>
      </c>
      <c r="B63" s="29" t="s">
        <v>17</v>
      </c>
      <c r="C63" s="87">
        <v>5</v>
      </c>
      <c r="D63" s="32" t="s">
        <v>157</v>
      </c>
      <c r="E63" s="32" t="s">
        <v>158</v>
      </c>
      <c r="F63" s="32" t="s">
        <v>157</v>
      </c>
      <c r="G63" s="32" t="s">
        <v>158</v>
      </c>
      <c r="H63" s="30" t="s">
        <v>237</v>
      </c>
      <c r="I63" s="15" t="s">
        <v>53</v>
      </c>
      <c r="J63" s="131">
        <v>1</v>
      </c>
      <c r="K63" s="131">
        <v>0</v>
      </c>
      <c r="L63" s="131">
        <f t="shared" si="11"/>
        <v>-1</v>
      </c>
      <c r="M63" s="93">
        <v>0</v>
      </c>
      <c r="N63" s="93">
        <v>0</v>
      </c>
      <c r="O63" s="6">
        <v>0</v>
      </c>
    </row>
    <row r="64" spans="1:15" ht="51.95" customHeight="1" x14ac:dyDescent="0.25">
      <c r="A64" s="31" t="s">
        <v>122</v>
      </c>
      <c r="B64" s="29" t="s">
        <v>18</v>
      </c>
      <c r="C64" s="87">
        <v>5</v>
      </c>
      <c r="D64" s="32" t="s">
        <v>157</v>
      </c>
      <c r="E64" s="32" t="s">
        <v>158</v>
      </c>
      <c r="F64" s="32" t="s">
        <v>157</v>
      </c>
      <c r="G64" s="32" t="s">
        <v>158</v>
      </c>
      <c r="H64" s="30" t="s">
        <v>238</v>
      </c>
      <c r="I64" s="15" t="s">
        <v>53</v>
      </c>
      <c r="J64" s="132">
        <v>453</v>
      </c>
      <c r="K64" s="132">
        <v>157</v>
      </c>
      <c r="L64" s="132">
        <f t="shared" si="11"/>
        <v>-296</v>
      </c>
      <c r="M64" s="6">
        <v>1350</v>
      </c>
      <c r="N64" s="6">
        <v>349.65</v>
      </c>
      <c r="O64" s="6">
        <f t="shared" si="12"/>
        <v>25.900000000000002</v>
      </c>
    </row>
    <row r="65" spans="1:15" ht="50.25" customHeight="1" x14ac:dyDescent="0.25">
      <c r="A65" s="31" t="s">
        <v>123</v>
      </c>
      <c r="B65" s="29" t="s">
        <v>163</v>
      </c>
      <c r="C65" s="87">
        <v>5</v>
      </c>
      <c r="D65" s="27" t="s">
        <v>157</v>
      </c>
      <c r="E65" s="27" t="s">
        <v>158</v>
      </c>
      <c r="F65" s="27" t="s">
        <v>157</v>
      </c>
      <c r="G65" s="27" t="s">
        <v>158</v>
      </c>
      <c r="H65" s="30" t="s">
        <v>239</v>
      </c>
      <c r="I65" s="27" t="s">
        <v>55</v>
      </c>
      <c r="J65" s="34">
        <v>400</v>
      </c>
      <c r="K65" s="34">
        <v>32</v>
      </c>
      <c r="L65" s="34">
        <f>K65-J65</f>
        <v>-368</v>
      </c>
      <c r="M65" s="6">
        <v>600</v>
      </c>
      <c r="N65" s="6">
        <v>41.34</v>
      </c>
      <c r="O65" s="6">
        <f>N65/M65*100</f>
        <v>6.8900000000000006</v>
      </c>
    </row>
    <row r="66" spans="1:15" s="95" customFormat="1" ht="31.5" customHeight="1" x14ac:dyDescent="0.2">
      <c r="A66" s="174" t="s">
        <v>56</v>
      </c>
      <c r="B66" s="9" t="s">
        <v>41</v>
      </c>
      <c r="C66" s="148" t="s">
        <v>33</v>
      </c>
      <c r="D66" s="94">
        <v>43466</v>
      </c>
      <c r="E66" s="26" t="s">
        <v>158</v>
      </c>
      <c r="F66" s="94">
        <v>43466</v>
      </c>
      <c r="G66" s="26" t="s">
        <v>158</v>
      </c>
      <c r="H66" s="11" t="s">
        <v>39</v>
      </c>
      <c r="I66" s="26" t="s">
        <v>39</v>
      </c>
      <c r="J66" s="127" t="s">
        <v>39</v>
      </c>
      <c r="K66" s="127" t="s">
        <v>39</v>
      </c>
      <c r="L66" s="127" t="s">
        <v>39</v>
      </c>
      <c r="M66" s="8">
        <f>M67+M68</f>
        <v>93275.8</v>
      </c>
      <c r="N66" s="8">
        <f>N67+N68</f>
        <v>11229.25</v>
      </c>
      <c r="O66" s="8">
        <f>N66/M66*100</f>
        <v>12.038760321541064</v>
      </c>
    </row>
    <row r="67" spans="1:15" s="95" customFormat="1" ht="33.75" customHeight="1" x14ac:dyDescent="0.2">
      <c r="A67" s="179"/>
      <c r="B67" s="79" t="s">
        <v>15</v>
      </c>
      <c r="C67" s="149" t="s">
        <v>33</v>
      </c>
      <c r="D67" s="27" t="s">
        <v>157</v>
      </c>
      <c r="E67" s="27" t="s">
        <v>158</v>
      </c>
      <c r="F67" s="27" t="s">
        <v>157</v>
      </c>
      <c r="G67" s="27" t="s">
        <v>158</v>
      </c>
      <c r="H67" s="15" t="s">
        <v>39</v>
      </c>
      <c r="I67" s="15" t="s">
        <v>39</v>
      </c>
      <c r="J67" s="38" t="s">
        <v>39</v>
      </c>
      <c r="K67" s="38" t="s">
        <v>39</v>
      </c>
      <c r="L67" s="38" t="s">
        <v>39</v>
      </c>
      <c r="M67" s="6">
        <f>M69</f>
        <v>93275.8</v>
      </c>
      <c r="N67" s="6">
        <f t="shared" ref="N67" si="13">N69</f>
        <v>11229.25</v>
      </c>
      <c r="O67" s="6">
        <f>N67/M67</f>
        <v>0.12038760321541064</v>
      </c>
    </row>
    <row r="68" spans="1:15" s="95" customFormat="1" ht="30.75" customHeight="1" x14ac:dyDescent="0.2">
      <c r="A68" s="175"/>
      <c r="B68" s="97" t="s">
        <v>110</v>
      </c>
      <c r="C68" s="151" t="s">
        <v>33</v>
      </c>
      <c r="D68" s="96" t="s">
        <v>157</v>
      </c>
      <c r="E68" s="96" t="s">
        <v>158</v>
      </c>
      <c r="F68" s="96" t="s">
        <v>157</v>
      </c>
      <c r="G68" s="96" t="s">
        <v>158</v>
      </c>
      <c r="H68" s="98" t="s">
        <v>39</v>
      </c>
      <c r="I68" s="98" t="s">
        <v>39</v>
      </c>
      <c r="J68" s="133" t="s">
        <v>39</v>
      </c>
      <c r="K68" s="133" t="s">
        <v>39</v>
      </c>
      <c r="L68" s="133" t="s">
        <v>39</v>
      </c>
      <c r="M68" s="99">
        <f>M70</f>
        <v>0</v>
      </c>
      <c r="N68" s="99">
        <f>N70</f>
        <v>0</v>
      </c>
      <c r="O68" s="99">
        <v>0</v>
      </c>
    </row>
    <row r="69" spans="1:15" s="95" customFormat="1" ht="63" customHeight="1" x14ac:dyDescent="0.2">
      <c r="A69" s="39" t="s">
        <v>20</v>
      </c>
      <c r="B69" s="29" t="s">
        <v>163</v>
      </c>
      <c r="C69" s="87">
        <v>5</v>
      </c>
      <c r="D69" s="27" t="s">
        <v>157</v>
      </c>
      <c r="E69" s="27" t="s">
        <v>158</v>
      </c>
      <c r="F69" s="27" t="s">
        <v>157</v>
      </c>
      <c r="G69" s="27" t="s">
        <v>158</v>
      </c>
      <c r="H69" s="30" t="s">
        <v>240</v>
      </c>
      <c r="I69" s="27" t="s">
        <v>44</v>
      </c>
      <c r="J69" s="34">
        <v>5151</v>
      </c>
      <c r="K69" s="34">
        <v>154</v>
      </c>
      <c r="L69" s="34">
        <f>K69-J69</f>
        <v>-4997</v>
      </c>
      <c r="M69" s="6">
        <v>93275.8</v>
      </c>
      <c r="N69" s="6">
        <v>11229.25</v>
      </c>
      <c r="O69" s="6">
        <f>N69/M69*100</f>
        <v>12.038760321541064</v>
      </c>
    </row>
    <row r="70" spans="1:15" s="95" customFormat="1" ht="38.25" customHeight="1" x14ac:dyDescent="0.2">
      <c r="A70" s="40" t="s">
        <v>130</v>
      </c>
      <c r="B70" s="100" t="s">
        <v>110</v>
      </c>
      <c r="C70" s="155">
        <v>4</v>
      </c>
      <c r="D70" s="96" t="s">
        <v>157</v>
      </c>
      <c r="E70" s="96" t="s">
        <v>158</v>
      </c>
      <c r="F70" s="96" t="s">
        <v>157</v>
      </c>
      <c r="G70" s="96" t="s">
        <v>158</v>
      </c>
      <c r="H70" s="101" t="s">
        <v>241</v>
      </c>
      <c r="I70" s="98" t="s">
        <v>44</v>
      </c>
      <c r="J70" s="134">
        <v>0</v>
      </c>
      <c r="K70" s="134">
        <v>0</v>
      </c>
      <c r="L70" s="134">
        <f>K70-J70</f>
        <v>0</v>
      </c>
      <c r="M70" s="99">
        <v>0</v>
      </c>
      <c r="N70" s="99">
        <v>0</v>
      </c>
      <c r="O70" s="6">
        <v>0</v>
      </c>
    </row>
    <row r="71" spans="1:15" s="95" customFormat="1" ht="0.75" hidden="1" customHeight="1" x14ac:dyDescent="0.2">
      <c r="A71" s="35" t="s">
        <v>57</v>
      </c>
      <c r="B71" s="29" t="s">
        <v>19</v>
      </c>
      <c r="C71" s="34" t="s">
        <v>48</v>
      </c>
      <c r="D71" s="29"/>
      <c r="E71" s="27" t="s">
        <v>42</v>
      </c>
      <c r="F71" s="27"/>
      <c r="G71" s="27" t="s">
        <v>43</v>
      </c>
      <c r="H71" s="30" t="s">
        <v>58</v>
      </c>
      <c r="I71" s="15" t="s">
        <v>44</v>
      </c>
      <c r="J71" s="132">
        <v>0</v>
      </c>
      <c r="K71" s="132">
        <v>0</v>
      </c>
      <c r="L71" s="132">
        <v>0</v>
      </c>
      <c r="M71" s="6">
        <v>0</v>
      </c>
      <c r="N71" s="6">
        <v>0</v>
      </c>
      <c r="O71" s="6">
        <v>0</v>
      </c>
    </row>
    <row r="72" spans="1:15" ht="30" customHeight="1" x14ac:dyDescent="0.25">
      <c r="A72" s="178" t="s">
        <v>59</v>
      </c>
      <c r="B72" s="9" t="s">
        <v>41</v>
      </c>
      <c r="C72" s="148" t="s">
        <v>33</v>
      </c>
      <c r="D72" s="24" t="s">
        <v>39</v>
      </c>
      <c r="E72" s="24" t="s">
        <v>39</v>
      </c>
      <c r="F72" s="24" t="s">
        <v>39</v>
      </c>
      <c r="G72" s="24" t="s">
        <v>39</v>
      </c>
      <c r="H72" s="24" t="s">
        <v>39</v>
      </c>
      <c r="I72" s="24" t="s">
        <v>39</v>
      </c>
      <c r="J72" s="127" t="s">
        <v>39</v>
      </c>
      <c r="K72" s="127" t="s">
        <v>39</v>
      </c>
      <c r="L72" s="127" t="s">
        <v>39</v>
      </c>
      <c r="M72" s="8">
        <f>M73+M74+M75+M76</f>
        <v>2383258.4</v>
      </c>
      <c r="N72" s="8">
        <f t="shared" ref="N72" si="14">N73+N74+N75+N76</f>
        <v>1089618.3499999999</v>
      </c>
      <c r="O72" s="8">
        <f t="shared" ref="O72:O81" si="15">N72/M72*100</f>
        <v>45.719689900180356</v>
      </c>
    </row>
    <row r="73" spans="1:15" ht="34.5" customHeight="1" x14ac:dyDescent="0.25">
      <c r="A73" s="179"/>
      <c r="B73" s="79" t="s">
        <v>15</v>
      </c>
      <c r="C73" s="148" t="s">
        <v>33</v>
      </c>
      <c r="D73" s="24" t="s">
        <v>39</v>
      </c>
      <c r="E73" s="11" t="s">
        <v>39</v>
      </c>
      <c r="F73" s="24" t="s">
        <v>39</v>
      </c>
      <c r="G73" s="11" t="s">
        <v>39</v>
      </c>
      <c r="H73" s="11" t="s">
        <v>39</v>
      </c>
      <c r="I73" s="11" t="s">
        <v>39</v>
      </c>
      <c r="J73" s="126" t="s">
        <v>39</v>
      </c>
      <c r="K73" s="126" t="s">
        <v>39</v>
      </c>
      <c r="L73" s="126" t="s">
        <v>39</v>
      </c>
      <c r="M73" s="8">
        <f>M78+M93+M103+M106+M111+M119+M125</f>
        <v>2271656</v>
      </c>
      <c r="N73" s="8">
        <f>N78+N93+N103+N106+N111+N119+N125</f>
        <v>1068925.68</v>
      </c>
      <c r="O73" s="8">
        <f t="shared" si="15"/>
        <v>47.054909722246677</v>
      </c>
    </row>
    <row r="74" spans="1:15" ht="32.25" customHeight="1" x14ac:dyDescent="0.25">
      <c r="A74" s="179"/>
      <c r="B74" s="25" t="s">
        <v>35</v>
      </c>
      <c r="C74" s="148" t="s">
        <v>33</v>
      </c>
      <c r="D74" s="41" t="s">
        <v>39</v>
      </c>
      <c r="E74" s="41" t="s">
        <v>39</v>
      </c>
      <c r="F74" s="41" t="s">
        <v>39</v>
      </c>
      <c r="G74" s="41" t="s">
        <v>39</v>
      </c>
      <c r="H74" s="41" t="s">
        <v>39</v>
      </c>
      <c r="I74" s="41" t="s">
        <v>39</v>
      </c>
      <c r="J74" s="135" t="s">
        <v>39</v>
      </c>
      <c r="K74" s="135" t="s">
        <v>39</v>
      </c>
      <c r="L74" s="135" t="s">
        <v>39</v>
      </c>
      <c r="M74" s="102">
        <f>M79</f>
        <v>54900</v>
      </c>
      <c r="N74" s="102">
        <f t="shared" ref="N74" si="16">N79</f>
        <v>5478.78</v>
      </c>
      <c r="O74" s="102">
        <f t="shared" si="15"/>
        <v>9.9795628415300541</v>
      </c>
    </row>
    <row r="75" spans="1:15" ht="35.25" customHeight="1" x14ac:dyDescent="0.25">
      <c r="A75" s="179"/>
      <c r="B75" s="42" t="s">
        <v>36</v>
      </c>
      <c r="C75" s="148" t="s">
        <v>33</v>
      </c>
      <c r="D75" s="24" t="s">
        <v>39</v>
      </c>
      <c r="E75" s="43" t="s">
        <v>39</v>
      </c>
      <c r="F75" s="24" t="s">
        <v>39</v>
      </c>
      <c r="G75" s="43" t="s">
        <v>39</v>
      </c>
      <c r="H75" s="43" t="s">
        <v>39</v>
      </c>
      <c r="I75" s="43" t="s">
        <v>39</v>
      </c>
      <c r="J75" s="136" t="s">
        <v>39</v>
      </c>
      <c r="K75" s="136" t="s">
        <v>39</v>
      </c>
      <c r="L75" s="136" t="s">
        <v>39</v>
      </c>
      <c r="M75" s="103">
        <f>M104+M107+M112</f>
        <v>56327</v>
      </c>
      <c r="N75" s="103">
        <f>N104+N107+N112</f>
        <v>14838.490000000002</v>
      </c>
      <c r="O75" s="103">
        <f t="shared" si="15"/>
        <v>26.343476485522043</v>
      </c>
    </row>
    <row r="76" spans="1:15" ht="42.75" customHeight="1" x14ac:dyDescent="0.25">
      <c r="A76" s="175"/>
      <c r="B76" s="44" t="s">
        <v>37</v>
      </c>
      <c r="C76" s="148" t="s">
        <v>33</v>
      </c>
      <c r="D76" s="24" t="s">
        <v>39</v>
      </c>
      <c r="E76" s="45" t="s">
        <v>39</v>
      </c>
      <c r="F76" s="24" t="s">
        <v>39</v>
      </c>
      <c r="G76" s="45" t="s">
        <v>39</v>
      </c>
      <c r="H76" s="45" t="s">
        <v>39</v>
      </c>
      <c r="I76" s="45" t="s">
        <v>39</v>
      </c>
      <c r="J76" s="137" t="s">
        <v>39</v>
      </c>
      <c r="K76" s="137" t="s">
        <v>39</v>
      </c>
      <c r="L76" s="137" t="s">
        <v>39</v>
      </c>
      <c r="M76" s="104">
        <f>M113</f>
        <v>375.4</v>
      </c>
      <c r="N76" s="104">
        <f t="shared" ref="N76" si="17">N113</f>
        <v>375.4</v>
      </c>
      <c r="O76" s="104">
        <f t="shared" si="15"/>
        <v>100</v>
      </c>
    </row>
    <row r="77" spans="1:15" s="68" customFormat="1" ht="33.75" customHeight="1" x14ac:dyDescent="0.25">
      <c r="A77" s="208" t="s">
        <v>60</v>
      </c>
      <c r="B77" s="9" t="s">
        <v>41</v>
      </c>
      <c r="C77" s="148" t="s">
        <v>33</v>
      </c>
      <c r="D77" s="24" t="s">
        <v>39</v>
      </c>
      <c r="E77" s="11" t="s">
        <v>39</v>
      </c>
      <c r="F77" s="24" t="s">
        <v>39</v>
      </c>
      <c r="G77" s="11" t="s">
        <v>39</v>
      </c>
      <c r="H77" s="11" t="s">
        <v>39</v>
      </c>
      <c r="I77" s="11" t="s">
        <v>39</v>
      </c>
      <c r="J77" s="126" t="s">
        <v>39</v>
      </c>
      <c r="K77" s="126" t="s">
        <v>39</v>
      </c>
      <c r="L77" s="126" t="s">
        <v>39</v>
      </c>
      <c r="M77" s="8">
        <f>M78+M79</f>
        <v>825723.9</v>
      </c>
      <c r="N77" s="8">
        <f>N78+N79</f>
        <v>329504</v>
      </c>
      <c r="O77" s="8">
        <f t="shared" si="15"/>
        <v>39.904864083502972</v>
      </c>
    </row>
    <row r="78" spans="1:15" s="68" customFormat="1" ht="32.25" customHeight="1" x14ac:dyDescent="0.25">
      <c r="A78" s="209"/>
      <c r="B78" s="17" t="s">
        <v>15</v>
      </c>
      <c r="C78" s="148" t="s">
        <v>33</v>
      </c>
      <c r="D78" s="27" t="s">
        <v>157</v>
      </c>
      <c r="E78" s="27" t="s">
        <v>158</v>
      </c>
      <c r="F78" s="27" t="s">
        <v>157</v>
      </c>
      <c r="G78" s="27" t="s">
        <v>158</v>
      </c>
      <c r="H78" s="15" t="s">
        <v>39</v>
      </c>
      <c r="I78" s="15" t="s">
        <v>39</v>
      </c>
      <c r="J78" s="38" t="s">
        <v>39</v>
      </c>
      <c r="K78" s="38" t="s">
        <v>39</v>
      </c>
      <c r="L78" s="38" t="s">
        <v>39</v>
      </c>
      <c r="M78" s="72">
        <f>M80+M81+M86+M88+M89+M90+M91</f>
        <v>770823.9</v>
      </c>
      <c r="N78" s="72">
        <f>N80+N81+N86+N88+N89+N90+N91</f>
        <v>324025.21999999997</v>
      </c>
      <c r="O78" s="72">
        <f t="shared" si="15"/>
        <v>42.036218648643349</v>
      </c>
    </row>
    <row r="79" spans="1:15" s="68" customFormat="1" ht="31.5" customHeight="1" x14ac:dyDescent="0.25">
      <c r="A79" s="177"/>
      <c r="B79" s="19" t="s">
        <v>61</v>
      </c>
      <c r="C79" s="148" t="s">
        <v>33</v>
      </c>
      <c r="D79" s="46" t="s">
        <v>157</v>
      </c>
      <c r="E79" s="46" t="s">
        <v>158</v>
      </c>
      <c r="F79" s="46" t="s">
        <v>157</v>
      </c>
      <c r="G79" s="46" t="s">
        <v>158</v>
      </c>
      <c r="H79" s="28" t="s">
        <v>39</v>
      </c>
      <c r="I79" s="28" t="s">
        <v>39</v>
      </c>
      <c r="J79" s="107" t="s">
        <v>39</v>
      </c>
      <c r="K79" s="107" t="s">
        <v>39</v>
      </c>
      <c r="L79" s="107" t="s">
        <v>39</v>
      </c>
      <c r="M79" s="105">
        <f>M87</f>
        <v>54900</v>
      </c>
      <c r="N79" s="105">
        <f t="shared" ref="N79" si="18">N87</f>
        <v>5478.78</v>
      </c>
      <c r="O79" s="105">
        <f t="shared" si="15"/>
        <v>9.9795628415300541</v>
      </c>
    </row>
    <row r="80" spans="1:15" ht="74.25" customHeight="1" x14ac:dyDescent="0.25">
      <c r="A80" s="30" t="s">
        <v>62</v>
      </c>
      <c r="B80" s="29" t="s">
        <v>163</v>
      </c>
      <c r="C80" s="87">
        <v>5</v>
      </c>
      <c r="D80" s="27" t="s">
        <v>157</v>
      </c>
      <c r="E80" s="27" t="s">
        <v>158</v>
      </c>
      <c r="F80" s="27" t="s">
        <v>157</v>
      </c>
      <c r="G80" s="27" t="s">
        <v>158</v>
      </c>
      <c r="H80" s="30" t="s">
        <v>242</v>
      </c>
      <c r="I80" s="27" t="s">
        <v>44</v>
      </c>
      <c r="J80" s="38">
        <v>40</v>
      </c>
      <c r="K80" s="38">
        <v>28</v>
      </c>
      <c r="L80" s="38">
        <f t="shared" ref="L80:L91" si="19">K80-J80</f>
        <v>-12</v>
      </c>
      <c r="M80" s="72">
        <v>8136.4</v>
      </c>
      <c r="N80" s="72">
        <v>1647.56</v>
      </c>
      <c r="O80" s="72">
        <f t="shared" si="15"/>
        <v>20.2492502826803</v>
      </c>
    </row>
    <row r="81" spans="1:15" ht="38.450000000000003" customHeight="1" x14ac:dyDescent="0.25">
      <c r="A81" s="30" t="s">
        <v>63</v>
      </c>
      <c r="B81" s="29" t="s">
        <v>163</v>
      </c>
      <c r="C81" s="87">
        <v>5</v>
      </c>
      <c r="D81" s="27" t="s">
        <v>157</v>
      </c>
      <c r="E81" s="27" t="s">
        <v>158</v>
      </c>
      <c r="F81" s="27" t="s">
        <v>157</v>
      </c>
      <c r="G81" s="27" t="s">
        <v>158</v>
      </c>
      <c r="H81" s="47" t="s">
        <v>243</v>
      </c>
      <c r="I81" s="27" t="s">
        <v>64</v>
      </c>
      <c r="J81" s="38">
        <v>3944</v>
      </c>
      <c r="K81" s="38">
        <v>2720</v>
      </c>
      <c r="L81" s="38">
        <f t="shared" si="19"/>
        <v>-1224</v>
      </c>
      <c r="M81" s="183">
        <v>288423</v>
      </c>
      <c r="N81" s="183">
        <v>109653.18</v>
      </c>
      <c r="O81" s="183">
        <f t="shared" si="15"/>
        <v>38.018181629065637</v>
      </c>
    </row>
    <row r="82" spans="1:15" ht="76.5" customHeight="1" x14ac:dyDescent="0.25">
      <c r="A82" s="40" t="s">
        <v>65</v>
      </c>
      <c r="B82" s="29" t="s">
        <v>163</v>
      </c>
      <c r="C82" s="87">
        <v>5</v>
      </c>
      <c r="D82" s="27" t="s">
        <v>157</v>
      </c>
      <c r="E82" s="27" t="s">
        <v>158</v>
      </c>
      <c r="F82" s="27" t="s">
        <v>157</v>
      </c>
      <c r="G82" s="27" t="s">
        <v>158</v>
      </c>
      <c r="H82" s="30" t="s">
        <v>244</v>
      </c>
      <c r="I82" s="27" t="s">
        <v>44</v>
      </c>
      <c r="J82" s="38">
        <v>2738</v>
      </c>
      <c r="K82" s="38">
        <v>2284</v>
      </c>
      <c r="L82" s="38">
        <f t="shared" si="19"/>
        <v>-454</v>
      </c>
      <c r="M82" s="184"/>
      <c r="N82" s="184"/>
      <c r="O82" s="184"/>
    </row>
    <row r="83" spans="1:15" ht="75" customHeight="1" x14ac:dyDescent="0.25">
      <c r="A83" s="40" t="s">
        <v>66</v>
      </c>
      <c r="B83" s="29" t="s">
        <v>163</v>
      </c>
      <c r="C83" s="87">
        <v>5</v>
      </c>
      <c r="D83" s="27" t="s">
        <v>157</v>
      </c>
      <c r="E83" s="27" t="s">
        <v>158</v>
      </c>
      <c r="F83" s="27" t="s">
        <v>157</v>
      </c>
      <c r="G83" s="27" t="s">
        <v>158</v>
      </c>
      <c r="H83" s="30" t="s">
        <v>245</v>
      </c>
      <c r="I83" s="27" t="s">
        <v>44</v>
      </c>
      <c r="J83" s="38">
        <v>3</v>
      </c>
      <c r="K83" s="38">
        <v>0</v>
      </c>
      <c r="L83" s="38">
        <f t="shared" si="19"/>
        <v>-3</v>
      </c>
      <c r="M83" s="184"/>
      <c r="N83" s="184"/>
      <c r="O83" s="184"/>
    </row>
    <row r="84" spans="1:15" ht="60.75" customHeight="1" x14ac:dyDescent="0.25">
      <c r="A84" s="40" t="s">
        <v>67</v>
      </c>
      <c r="B84" s="29" t="s">
        <v>163</v>
      </c>
      <c r="C84" s="87">
        <v>5</v>
      </c>
      <c r="D84" s="27" t="s">
        <v>157</v>
      </c>
      <c r="E84" s="27" t="s">
        <v>158</v>
      </c>
      <c r="F84" s="27" t="s">
        <v>157</v>
      </c>
      <c r="G84" s="27" t="s">
        <v>158</v>
      </c>
      <c r="H84" s="30" t="s">
        <v>246</v>
      </c>
      <c r="I84" s="27" t="s">
        <v>44</v>
      </c>
      <c r="J84" s="38">
        <v>1200</v>
      </c>
      <c r="K84" s="38">
        <v>436</v>
      </c>
      <c r="L84" s="38">
        <f t="shared" si="19"/>
        <v>-764</v>
      </c>
      <c r="M84" s="184"/>
      <c r="N84" s="184"/>
      <c r="O84" s="184"/>
    </row>
    <row r="85" spans="1:15" ht="54" customHeight="1" x14ac:dyDescent="0.25">
      <c r="A85" s="40" t="s">
        <v>68</v>
      </c>
      <c r="B85" s="29" t="s">
        <v>163</v>
      </c>
      <c r="C85" s="87">
        <v>5</v>
      </c>
      <c r="D85" s="27" t="s">
        <v>157</v>
      </c>
      <c r="E85" s="27" t="s">
        <v>158</v>
      </c>
      <c r="F85" s="27" t="s">
        <v>157</v>
      </c>
      <c r="G85" s="27" t="s">
        <v>158</v>
      </c>
      <c r="H85" s="30" t="s">
        <v>247</v>
      </c>
      <c r="I85" s="27" t="s">
        <v>44</v>
      </c>
      <c r="J85" s="38">
        <v>3</v>
      </c>
      <c r="K85" s="38">
        <v>0</v>
      </c>
      <c r="L85" s="38">
        <f t="shared" si="19"/>
        <v>-3</v>
      </c>
      <c r="M85" s="185"/>
      <c r="N85" s="185"/>
      <c r="O85" s="185"/>
    </row>
    <row r="86" spans="1:15" ht="135" customHeight="1" x14ac:dyDescent="0.25">
      <c r="A86" s="47" t="s">
        <v>69</v>
      </c>
      <c r="B86" s="106" t="s">
        <v>163</v>
      </c>
      <c r="C86" s="87">
        <v>5</v>
      </c>
      <c r="D86" s="27" t="s">
        <v>157</v>
      </c>
      <c r="E86" s="27" t="s">
        <v>158</v>
      </c>
      <c r="F86" s="27" t="s">
        <v>157</v>
      </c>
      <c r="G86" s="27" t="s">
        <v>158</v>
      </c>
      <c r="H86" s="47" t="s">
        <v>248</v>
      </c>
      <c r="I86" s="15" t="s">
        <v>44</v>
      </c>
      <c r="J86" s="38">
        <v>16850</v>
      </c>
      <c r="K86" s="38">
        <v>16396</v>
      </c>
      <c r="L86" s="38">
        <f t="shared" si="19"/>
        <v>-454</v>
      </c>
      <c r="M86" s="72">
        <v>169848</v>
      </c>
      <c r="N86" s="72">
        <v>79611.42</v>
      </c>
      <c r="O86" s="72">
        <f>N86/M86*100</f>
        <v>46.872156280909991</v>
      </c>
    </row>
    <row r="87" spans="1:15" ht="73.5" customHeight="1" x14ac:dyDescent="0.25">
      <c r="A87" s="30" t="s">
        <v>70</v>
      </c>
      <c r="B87" s="19" t="s">
        <v>61</v>
      </c>
      <c r="C87" s="156">
        <v>5</v>
      </c>
      <c r="D87" s="46" t="s">
        <v>157</v>
      </c>
      <c r="E87" s="46" t="s">
        <v>158</v>
      </c>
      <c r="F87" s="46" t="s">
        <v>157</v>
      </c>
      <c r="G87" s="46" t="s">
        <v>158</v>
      </c>
      <c r="H87" s="90" t="s">
        <v>249</v>
      </c>
      <c r="I87" s="28" t="s">
        <v>44</v>
      </c>
      <c r="J87" s="107">
        <v>4933</v>
      </c>
      <c r="K87" s="107">
        <v>3023</v>
      </c>
      <c r="L87" s="107">
        <f t="shared" si="19"/>
        <v>-1910</v>
      </c>
      <c r="M87" s="105">
        <v>54900</v>
      </c>
      <c r="N87" s="105">
        <v>5478.78</v>
      </c>
      <c r="O87" s="105">
        <f>N87/M87*100</f>
        <v>9.9795628415300541</v>
      </c>
    </row>
    <row r="88" spans="1:15" ht="39.75" customHeight="1" x14ac:dyDescent="0.25">
      <c r="A88" s="39" t="s">
        <v>71</v>
      </c>
      <c r="B88" s="106" t="s">
        <v>163</v>
      </c>
      <c r="C88" s="87">
        <v>5</v>
      </c>
      <c r="D88" s="27" t="s">
        <v>157</v>
      </c>
      <c r="E88" s="27" t="s">
        <v>158</v>
      </c>
      <c r="F88" s="27" t="s">
        <v>157</v>
      </c>
      <c r="G88" s="27" t="s">
        <v>158</v>
      </c>
      <c r="H88" s="30" t="s">
        <v>72</v>
      </c>
      <c r="I88" s="15" t="s">
        <v>44</v>
      </c>
      <c r="J88" s="38">
        <v>31200</v>
      </c>
      <c r="K88" s="38">
        <v>29078</v>
      </c>
      <c r="L88" s="38">
        <f t="shared" si="19"/>
        <v>-2122</v>
      </c>
      <c r="M88" s="72">
        <v>276467</v>
      </c>
      <c r="N88" s="72">
        <v>125817.25</v>
      </c>
      <c r="O88" s="72">
        <f>N88/M88*100</f>
        <v>45.508957669450609</v>
      </c>
    </row>
    <row r="89" spans="1:15" ht="39.75" customHeight="1" x14ac:dyDescent="0.25">
      <c r="A89" s="30" t="s">
        <v>73</v>
      </c>
      <c r="B89" s="106" t="s">
        <v>163</v>
      </c>
      <c r="C89" s="87">
        <v>5</v>
      </c>
      <c r="D89" s="27" t="s">
        <v>157</v>
      </c>
      <c r="E89" s="27" t="s">
        <v>158</v>
      </c>
      <c r="F89" s="27" t="s">
        <v>157</v>
      </c>
      <c r="G89" s="27" t="s">
        <v>158</v>
      </c>
      <c r="H89" s="30" t="s">
        <v>74</v>
      </c>
      <c r="I89" s="15" t="s">
        <v>44</v>
      </c>
      <c r="J89" s="38">
        <v>5500</v>
      </c>
      <c r="K89" s="38">
        <v>2294</v>
      </c>
      <c r="L89" s="38">
        <f t="shared" si="19"/>
        <v>-3206</v>
      </c>
      <c r="M89" s="72">
        <v>15903.5</v>
      </c>
      <c r="N89" s="72">
        <v>6565.32</v>
      </c>
      <c r="O89" s="72">
        <f t="shared" ref="O89" si="20">N89/M89*100</f>
        <v>41.282233470619673</v>
      </c>
    </row>
    <row r="90" spans="1:15" ht="50.25" customHeight="1" x14ac:dyDescent="0.25">
      <c r="A90" s="40" t="s">
        <v>165</v>
      </c>
      <c r="B90" s="106" t="s">
        <v>163</v>
      </c>
      <c r="C90" s="87">
        <v>5</v>
      </c>
      <c r="D90" s="27" t="s">
        <v>157</v>
      </c>
      <c r="E90" s="27" t="s">
        <v>158</v>
      </c>
      <c r="F90" s="27" t="s">
        <v>157</v>
      </c>
      <c r="G90" s="27" t="s">
        <v>158</v>
      </c>
      <c r="H90" s="30" t="s">
        <v>76</v>
      </c>
      <c r="I90" s="15" t="s">
        <v>44</v>
      </c>
      <c r="J90" s="38">
        <v>3100</v>
      </c>
      <c r="K90" s="38">
        <v>709</v>
      </c>
      <c r="L90" s="38">
        <f t="shared" si="19"/>
        <v>-2391</v>
      </c>
      <c r="M90" s="72">
        <v>3446</v>
      </c>
      <c r="N90" s="72">
        <v>730.49</v>
      </c>
      <c r="O90" s="72">
        <f>N90/M90*100</f>
        <v>21.198200812536275</v>
      </c>
    </row>
    <row r="91" spans="1:15" ht="39" customHeight="1" x14ac:dyDescent="0.25">
      <c r="A91" s="162" t="s">
        <v>166</v>
      </c>
      <c r="B91" s="106" t="s">
        <v>160</v>
      </c>
      <c r="C91" s="87">
        <v>5</v>
      </c>
      <c r="D91" s="27" t="s">
        <v>157</v>
      </c>
      <c r="E91" s="27" t="s">
        <v>158</v>
      </c>
      <c r="F91" s="27" t="s">
        <v>157</v>
      </c>
      <c r="G91" s="27" t="s">
        <v>158</v>
      </c>
      <c r="H91" s="30" t="s">
        <v>250</v>
      </c>
      <c r="I91" s="15" t="s">
        <v>91</v>
      </c>
      <c r="J91" s="38">
        <v>2</v>
      </c>
      <c r="K91" s="38">
        <v>0</v>
      </c>
      <c r="L91" s="38">
        <f t="shared" si="19"/>
        <v>-2</v>
      </c>
      <c r="M91" s="167">
        <v>8600</v>
      </c>
      <c r="N91" s="167">
        <v>0</v>
      </c>
      <c r="O91" s="167">
        <f>N91/M91*100</f>
        <v>0</v>
      </c>
    </row>
    <row r="92" spans="1:15" s="68" customFormat="1" ht="39" customHeight="1" x14ac:dyDescent="0.25">
      <c r="A92" s="176" t="s">
        <v>78</v>
      </c>
      <c r="B92" s="9" t="s">
        <v>41</v>
      </c>
      <c r="C92" s="148" t="s">
        <v>33</v>
      </c>
      <c r="D92" s="11" t="s">
        <v>39</v>
      </c>
      <c r="E92" s="11" t="s">
        <v>39</v>
      </c>
      <c r="F92" s="11" t="s">
        <v>39</v>
      </c>
      <c r="G92" s="11" t="s">
        <v>39</v>
      </c>
      <c r="H92" s="11" t="s">
        <v>39</v>
      </c>
      <c r="I92" s="26" t="s">
        <v>39</v>
      </c>
      <c r="J92" s="127" t="s">
        <v>39</v>
      </c>
      <c r="K92" s="127" t="s">
        <v>39</v>
      </c>
      <c r="L92" s="127" t="s">
        <v>39</v>
      </c>
      <c r="M92" s="8">
        <f>M93</f>
        <v>836438.6</v>
      </c>
      <c r="N92" s="8">
        <f>N93</f>
        <v>401814.93</v>
      </c>
      <c r="O92" s="8">
        <f>N92/M92*100</f>
        <v>48.038783719450542</v>
      </c>
    </row>
    <row r="93" spans="1:15" s="68" customFormat="1" ht="41.25" customHeight="1" x14ac:dyDescent="0.25">
      <c r="A93" s="177"/>
      <c r="B93" s="17" t="s">
        <v>15</v>
      </c>
      <c r="C93" s="149" t="s">
        <v>33</v>
      </c>
      <c r="D93" s="32" t="s">
        <v>157</v>
      </c>
      <c r="E93" s="27" t="s">
        <v>158</v>
      </c>
      <c r="F93" s="32" t="s">
        <v>157</v>
      </c>
      <c r="G93" s="27" t="s">
        <v>158</v>
      </c>
      <c r="H93" s="15" t="s">
        <v>39</v>
      </c>
      <c r="I93" s="27" t="s">
        <v>39</v>
      </c>
      <c r="J93" s="34" t="s">
        <v>39</v>
      </c>
      <c r="K93" s="34" t="s">
        <v>39</v>
      </c>
      <c r="L93" s="34" t="s">
        <v>39</v>
      </c>
      <c r="M93" s="6">
        <f>SUM(M94:M101)</f>
        <v>836438.6</v>
      </c>
      <c r="N93" s="6">
        <f>SUM(N94:N101)</f>
        <v>401814.93</v>
      </c>
      <c r="O93" s="6">
        <f>N93/M93*100</f>
        <v>48.038783719450542</v>
      </c>
    </row>
    <row r="94" spans="1:15" ht="63.75" customHeight="1" x14ac:dyDescent="0.25">
      <c r="A94" s="30" t="s">
        <v>167</v>
      </c>
      <c r="B94" s="106" t="s">
        <v>163</v>
      </c>
      <c r="C94" s="87">
        <v>5</v>
      </c>
      <c r="D94" s="27" t="s">
        <v>157</v>
      </c>
      <c r="E94" s="27" t="s">
        <v>158</v>
      </c>
      <c r="F94" s="27" t="s">
        <v>157</v>
      </c>
      <c r="G94" s="27" t="s">
        <v>158</v>
      </c>
      <c r="H94" s="30" t="s">
        <v>79</v>
      </c>
      <c r="I94" s="15" t="s">
        <v>44</v>
      </c>
      <c r="J94" s="132">
        <v>1330</v>
      </c>
      <c r="K94" s="38">
        <v>1375</v>
      </c>
      <c r="L94" s="132">
        <f>K94-J94</f>
        <v>45</v>
      </c>
      <c r="M94" s="6">
        <v>122907.6</v>
      </c>
      <c r="N94" s="6">
        <v>60627.85</v>
      </c>
      <c r="O94" s="6">
        <f t="shared" ref="O94:O95" si="21">N94/M94*100</f>
        <v>49.327991108767883</v>
      </c>
    </row>
    <row r="95" spans="1:15" ht="63" customHeight="1" x14ac:dyDescent="0.25">
      <c r="A95" s="30" t="s">
        <v>168</v>
      </c>
      <c r="B95" s="106" t="s">
        <v>163</v>
      </c>
      <c r="C95" s="87">
        <v>5</v>
      </c>
      <c r="D95" s="27" t="s">
        <v>157</v>
      </c>
      <c r="E95" s="27" t="s">
        <v>158</v>
      </c>
      <c r="F95" s="27" t="s">
        <v>157</v>
      </c>
      <c r="G95" s="27" t="s">
        <v>158</v>
      </c>
      <c r="H95" s="30" t="s">
        <v>80</v>
      </c>
      <c r="I95" s="15" t="s">
        <v>44</v>
      </c>
      <c r="J95" s="132">
        <v>1900</v>
      </c>
      <c r="K95" s="38">
        <v>1792</v>
      </c>
      <c r="L95" s="132">
        <f>K95-J95</f>
        <v>-108</v>
      </c>
      <c r="M95" s="6">
        <v>212052</v>
      </c>
      <c r="N95" s="6">
        <v>101304.52</v>
      </c>
      <c r="O95" s="6">
        <f t="shared" si="21"/>
        <v>47.773432931545095</v>
      </c>
    </row>
    <row r="96" spans="1:15" ht="63.75" customHeight="1" x14ac:dyDescent="0.25">
      <c r="A96" s="30" t="s">
        <v>169</v>
      </c>
      <c r="B96" s="106" t="s">
        <v>163</v>
      </c>
      <c r="C96" s="87">
        <v>5</v>
      </c>
      <c r="D96" s="27" t="s">
        <v>157</v>
      </c>
      <c r="E96" s="27" t="s">
        <v>158</v>
      </c>
      <c r="F96" s="27" t="s">
        <v>157</v>
      </c>
      <c r="G96" s="27" t="s">
        <v>158</v>
      </c>
      <c r="H96" s="30" t="s">
        <v>81</v>
      </c>
      <c r="I96" s="15" t="s">
        <v>44</v>
      </c>
      <c r="J96" s="132">
        <v>12</v>
      </c>
      <c r="K96" s="38">
        <v>21</v>
      </c>
      <c r="L96" s="132">
        <f>K96-J96</f>
        <v>9</v>
      </c>
      <c r="M96" s="6">
        <v>3000</v>
      </c>
      <c r="N96" s="6">
        <v>482.4</v>
      </c>
      <c r="O96" s="6">
        <f t="shared" ref="O96:O101" si="22">N96/M96*100</f>
        <v>16.079999999999998</v>
      </c>
    </row>
    <row r="97" spans="1:15" ht="38.25" customHeight="1" x14ac:dyDescent="0.25">
      <c r="A97" s="198" t="s">
        <v>170</v>
      </c>
      <c r="B97" s="206" t="s">
        <v>160</v>
      </c>
      <c r="C97" s="210">
        <v>4</v>
      </c>
      <c r="D97" s="199" t="s">
        <v>157</v>
      </c>
      <c r="E97" s="199" t="s">
        <v>158</v>
      </c>
      <c r="F97" s="199" t="s">
        <v>157</v>
      </c>
      <c r="G97" s="199" t="s">
        <v>158</v>
      </c>
      <c r="H97" s="227" t="s">
        <v>82</v>
      </c>
      <c r="I97" s="214" t="s">
        <v>44</v>
      </c>
      <c r="J97" s="215">
        <v>102</v>
      </c>
      <c r="K97" s="215">
        <v>45</v>
      </c>
      <c r="L97" s="215">
        <f>K97-J97</f>
        <v>-57</v>
      </c>
      <c r="M97" s="6">
        <v>112167.5</v>
      </c>
      <c r="N97" s="6">
        <v>51623.59</v>
      </c>
      <c r="O97" s="6">
        <f t="shared" si="22"/>
        <v>46.023661042637123</v>
      </c>
    </row>
    <row r="98" spans="1:15" ht="39.75" customHeight="1" x14ac:dyDescent="0.25">
      <c r="A98" s="197"/>
      <c r="B98" s="207"/>
      <c r="C98" s="211"/>
      <c r="D98" s="247"/>
      <c r="E98" s="247"/>
      <c r="F98" s="247"/>
      <c r="G98" s="247"/>
      <c r="H98" s="251"/>
      <c r="I98" s="220"/>
      <c r="J98" s="211"/>
      <c r="K98" s="211"/>
      <c r="L98" s="211"/>
      <c r="M98" s="6">
        <v>34210</v>
      </c>
      <c r="N98" s="6">
        <v>3880.64</v>
      </c>
      <c r="O98" s="6">
        <f t="shared" si="22"/>
        <v>11.343583747442269</v>
      </c>
    </row>
    <row r="99" spans="1:15" ht="41.25" customHeight="1" x14ac:dyDescent="0.25">
      <c r="A99" s="30" t="s">
        <v>171</v>
      </c>
      <c r="B99" s="106" t="s">
        <v>163</v>
      </c>
      <c r="C99" s="87">
        <v>5</v>
      </c>
      <c r="D99" s="27" t="s">
        <v>157</v>
      </c>
      <c r="E99" s="27" t="s">
        <v>158</v>
      </c>
      <c r="F99" s="27" t="s">
        <v>157</v>
      </c>
      <c r="G99" s="27" t="s">
        <v>158</v>
      </c>
      <c r="H99" s="30" t="s">
        <v>83</v>
      </c>
      <c r="I99" s="15" t="s">
        <v>44</v>
      </c>
      <c r="J99" s="38">
        <v>226</v>
      </c>
      <c r="K99" s="38">
        <v>90</v>
      </c>
      <c r="L99" s="38">
        <f>K99-J99</f>
        <v>-136</v>
      </c>
      <c r="M99" s="6">
        <v>6299.3</v>
      </c>
      <c r="N99" s="6">
        <v>1990.93</v>
      </c>
      <c r="O99" s="6">
        <f t="shared" si="22"/>
        <v>31.605575222643782</v>
      </c>
    </row>
    <row r="100" spans="1:15" ht="39.75" customHeight="1" x14ac:dyDescent="0.25">
      <c r="A100" s="40" t="s">
        <v>172</v>
      </c>
      <c r="B100" s="106" t="s">
        <v>163</v>
      </c>
      <c r="C100" s="87">
        <v>5</v>
      </c>
      <c r="D100" s="27" t="s">
        <v>157</v>
      </c>
      <c r="E100" s="27" t="s">
        <v>158</v>
      </c>
      <c r="F100" s="27" t="s">
        <v>157</v>
      </c>
      <c r="G100" s="27" t="s">
        <v>158</v>
      </c>
      <c r="H100" s="30" t="s">
        <v>84</v>
      </c>
      <c r="I100" s="15" t="s">
        <v>44</v>
      </c>
      <c r="J100" s="38">
        <v>15</v>
      </c>
      <c r="K100" s="38">
        <v>8</v>
      </c>
      <c r="L100" s="38">
        <f>K100-J100</f>
        <v>-7</v>
      </c>
      <c r="M100" s="6">
        <v>3700</v>
      </c>
      <c r="N100" s="6">
        <v>700</v>
      </c>
      <c r="O100" s="6">
        <f t="shared" si="22"/>
        <v>18.918918918918919</v>
      </c>
    </row>
    <row r="101" spans="1:15" ht="77.25" customHeight="1" x14ac:dyDescent="0.25">
      <c r="A101" s="40" t="s">
        <v>173</v>
      </c>
      <c r="B101" s="29" t="s">
        <v>174</v>
      </c>
      <c r="C101" s="87">
        <v>5</v>
      </c>
      <c r="D101" s="27" t="s">
        <v>157</v>
      </c>
      <c r="E101" s="27" t="s">
        <v>158</v>
      </c>
      <c r="F101" s="27" t="s">
        <v>157</v>
      </c>
      <c r="G101" s="27" t="s">
        <v>158</v>
      </c>
      <c r="H101" s="30" t="s">
        <v>85</v>
      </c>
      <c r="I101" s="15" t="s">
        <v>54</v>
      </c>
      <c r="J101" s="160">
        <v>58</v>
      </c>
      <c r="K101" s="160">
        <v>57.9</v>
      </c>
      <c r="L101" s="160">
        <f>K101-J101</f>
        <v>-0.10000000000000142</v>
      </c>
      <c r="M101" s="6">
        <v>342102.2</v>
      </c>
      <c r="N101" s="6">
        <v>181205</v>
      </c>
      <c r="O101" s="6">
        <f t="shared" si="22"/>
        <v>52.968089652741199</v>
      </c>
    </row>
    <row r="102" spans="1:15" s="68" customFormat="1" ht="36.75" hidden="1" customHeight="1" x14ac:dyDescent="0.25">
      <c r="A102" s="174" t="s">
        <v>86</v>
      </c>
      <c r="B102" s="9" t="s">
        <v>41</v>
      </c>
      <c r="C102" s="148" t="s">
        <v>33</v>
      </c>
      <c r="D102" s="11" t="s">
        <v>39</v>
      </c>
      <c r="E102" s="11" t="s">
        <v>39</v>
      </c>
      <c r="F102" s="11" t="s">
        <v>39</v>
      </c>
      <c r="G102" s="11" t="s">
        <v>39</v>
      </c>
      <c r="H102" s="11" t="s">
        <v>39</v>
      </c>
      <c r="I102" s="26" t="s">
        <v>39</v>
      </c>
      <c r="J102" s="127" t="s">
        <v>39</v>
      </c>
      <c r="K102" s="127" t="s">
        <v>39</v>
      </c>
      <c r="L102" s="127" t="s">
        <v>39</v>
      </c>
      <c r="M102" s="8">
        <f>M103</f>
        <v>0</v>
      </c>
      <c r="N102" s="8">
        <f>N103</f>
        <v>0</v>
      </c>
      <c r="O102" s="8">
        <v>0</v>
      </c>
    </row>
    <row r="103" spans="1:15" s="68" customFormat="1" ht="31.5" hidden="1" customHeight="1" x14ac:dyDescent="0.25">
      <c r="A103" s="179"/>
      <c r="B103" s="17" t="s">
        <v>22</v>
      </c>
      <c r="C103" s="148" t="s">
        <v>33</v>
      </c>
      <c r="D103" s="11" t="s">
        <v>39</v>
      </c>
      <c r="E103" s="11" t="s">
        <v>39</v>
      </c>
      <c r="F103" s="11" t="s">
        <v>39</v>
      </c>
      <c r="G103" s="11" t="s">
        <v>39</v>
      </c>
      <c r="H103" s="15" t="s">
        <v>39</v>
      </c>
      <c r="I103" s="27" t="s">
        <v>39</v>
      </c>
      <c r="J103" s="34" t="s">
        <v>39</v>
      </c>
      <c r="K103" s="34" t="s">
        <v>39</v>
      </c>
      <c r="L103" s="34" t="s">
        <v>39</v>
      </c>
      <c r="M103" s="6">
        <v>0</v>
      </c>
      <c r="N103" s="6">
        <v>0</v>
      </c>
      <c r="O103" s="6">
        <v>0</v>
      </c>
    </row>
    <row r="104" spans="1:15" s="68" customFormat="1" ht="30.75" hidden="1" customHeight="1" x14ac:dyDescent="0.25">
      <c r="A104" s="175"/>
      <c r="B104" s="20" t="s">
        <v>87</v>
      </c>
      <c r="C104" s="148" t="s">
        <v>33</v>
      </c>
      <c r="D104" s="69" t="s">
        <v>39</v>
      </c>
      <c r="E104" s="69" t="s">
        <v>39</v>
      </c>
      <c r="F104" s="69" t="s">
        <v>39</v>
      </c>
      <c r="G104" s="69" t="s">
        <v>39</v>
      </c>
      <c r="H104" s="70" t="s">
        <v>39</v>
      </c>
      <c r="I104" s="50" t="s">
        <v>39</v>
      </c>
      <c r="J104" s="138" t="s">
        <v>39</v>
      </c>
      <c r="K104" s="138" t="s">
        <v>39</v>
      </c>
      <c r="L104" s="138" t="s">
        <v>39</v>
      </c>
      <c r="M104" s="108">
        <v>0</v>
      </c>
      <c r="N104" s="108">
        <v>0</v>
      </c>
      <c r="O104" s="108">
        <v>0</v>
      </c>
    </row>
    <row r="105" spans="1:15" s="68" customFormat="1" ht="30" customHeight="1" x14ac:dyDescent="0.25">
      <c r="A105" s="174" t="s">
        <v>94</v>
      </c>
      <c r="B105" s="9" t="s">
        <v>41</v>
      </c>
      <c r="C105" s="148" t="s">
        <v>33</v>
      </c>
      <c r="D105" s="11" t="s">
        <v>39</v>
      </c>
      <c r="E105" s="11" t="s">
        <v>39</v>
      </c>
      <c r="F105" s="11" t="s">
        <v>39</v>
      </c>
      <c r="G105" s="11" t="s">
        <v>39</v>
      </c>
      <c r="H105" s="11" t="s">
        <v>39</v>
      </c>
      <c r="I105" s="26" t="s">
        <v>39</v>
      </c>
      <c r="J105" s="127" t="s">
        <v>39</v>
      </c>
      <c r="K105" s="127" t="s">
        <v>39</v>
      </c>
      <c r="L105" s="127" t="s">
        <v>39</v>
      </c>
      <c r="M105" s="8">
        <f>M106</f>
        <v>18149.2</v>
      </c>
      <c r="N105" s="8">
        <f t="shared" ref="N105" si="23">N106</f>
        <v>8700</v>
      </c>
      <c r="O105" s="8">
        <f>N105/M105*100</f>
        <v>47.935997178939019</v>
      </c>
    </row>
    <row r="106" spans="1:15" s="68" customFormat="1" ht="31.5" customHeight="1" x14ac:dyDescent="0.25">
      <c r="A106" s="179"/>
      <c r="B106" s="17" t="s">
        <v>109</v>
      </c>
      <c r="C106" s="149" t="s">
        <v>33</v>
      </c>
      <c r="D106" s="32" t="s">
        <v>157</v>
      </c>
      <c r="E106" s="32" t="s">
        <v>158</v>
      </c>
      <c r="F106" s="32" t="s">
        <v>157</v>
      </c>
      <c r="G106" s="32" t="s">
        <v>158</v>
      </c>
      <c r="H106" s="15" t="s">
        <v>39</v>
      </c>
      <c r="I106" s="27" t="s">
        <v>39</v>
      </c>
      <c r="J106" s="34" t="s">
        <v>39</v>
      </c>
      <c r="K106" s="34" t="s">
        <v>39</v>
      </c>
      <c r="L106" s="34" t="s">
        <v>39</v>
      </c>
      <c r="M106" s="6">
        <f>M108+M109</f>
        <v>18149.2</v>
      </c>
      <c r="N106" s="6">
        <f t="shared" ref="N106" si="24">N108+N109</f>
        <v>8700</v>
      </c>
      <c r="O106" s="6">
        <f>N106/M106*100</f>
        <v>47.935997178939019</v>
      </c>
    </row>
    <row r="107" spans="1:15" s="68" customFormat="1" ht="31.5" customHeight="1" x14ac:dyDescent="0.25">
      <c r="A107" s="175"/>
      <c r="B107" s="20" t="s">
        <v>87</v>
      </c>
      <c r="C107" s="149" t="s">
        <v>33</v>
      </c>
      <c r="D107" s="48" t="s">
        <v>157</v>
      </c>
      <c r="E107" s="48" t="s">
        <v>158</v>
      </c>
      <c r="F107" s="48" t="s">
        <v>157</v>
      </c>
      <c r="G107" s="48" t="s">
        <v>158</v>
      </c>
      <c r="H107" s="49" t="s">
        <v>39</v>
      </c>
      <c r="I107" s="50" t="s">
        <v>39</v>
      </c>
      <c r="J107" s="138" t="s">
        <v>39</v>
      </c>
      <c r="K107" s="138" t="s">
        <v>39</v>
      </c>
      <c r="L107" s="138" t="s">
        <v>39</v>
      </c>
      <c r="M107" s="108">
        <v>0</v>
      </c>
      <c r="N107" s="108">
        <v>0</v>
      </c>
      <c r="O107" s="108">
        <v>0</v>
      </c>
    </row>
    <row r="108" spans="1:15" s="68" customFormat="1" ht="51.6" customHeight="1" x14ac:dyDescent="0.25">
      <c r="A108" s="30" t="s">
        <v>175</v>
      </c>
      <c r="B108" s="29" t="s">
        <v>174</v>
      </c>
      <c r="C108" s="87">
        <v>5</v>
      </c>
      <c r="D108" s="32" t="s">
        <v>157</v>
      </c>
      <c r="E108" s="32" t="s">
        <v>158</v>
      </c>
      <c r="F108" s="32" t="s">
        <v>157</v>
      </c>
      <c r="G108" s="32" t="s">
        <v>158</v>
      </c>
      <c r="H108" s="30" t="s">
        <v>95</v>
      </c>
      <c r="I108" s="15" t="s">
        <v>44</v>
      </c>
      <c r="J108" s="132">
        <v>7000</v>
      </c>
      <c r="K108" s="38">
        <v>3291</v>
      </c>
      <c r="L108" s="132">
        <f>K108-J108</f>
        <v>-3709</v>
      </c>
      <c r="M108" s="6">
        <v>0</v>
      </c>
      <c r="N108" s="6">
        <v>0</v>
      </c>
      <c r="O108" s="6">
        <v>0</v>
      </c>
    </row>
    <row r="109" spans="1:15" ht="50.25" customHeight="1" x14ac:dyDescent="0.25">
      <c r="A109" s="40" t="s">
        <v>253</v>
      </c>
      <c r="B109" s="164" t="s">
        <v>15</v>
      </c>
      <c r="C109" s="166">
        <v>5</v>
      </c>
      <c r="D109" s="32" t="s">
        <v>157</v>
      </c>
      <c r="E109" s="32" t="s">
        <v>158</v>
      </c>
      <c r="F109" s="32" t="s">
        <v>157</v>
      </c>
      <c r="G109" s="32" t="s">
        <v>158</v>
      </c>
      <c r="H109" s="30" t="s">
        <v>251</v>
      </c>
      <c r="I109" s="169" t="s">
        <v>252</v>
      </c>
      <c r="J109" s="132" t="s">
        <v>252</v>
      </c>
      <c r="K109" s="38" t="s">
        <v>252</v>
      </c>
      <c r="L109" s="132" t="s">
        <v>252</v>
      </c>
      <c r="M109" s="6">
        <v>18149.2</v>
      </c>
      <c r="N109" s="6">
        <v>8700</v>
      </c>
      <c r="O109" s="6">
        <f>N109/M109*100</f>
        <v>47.935997178939019</v>
      </c>
    </row>
    <row r="110" spans="1:15" ht="32.25" customHeight="1" x14ac:dyDescent="0.25">
      <c r="A110" s="174" t="s">
        <v>96</v>
      </c>
      <c r="B110" s="9" t="s">
        <v>41</v>
      </c>
      <c r="C110" s="148" t="s">
        <v>33</v>
      </c>
      <c r="D110" s="11" t="s">
        <v>39</v>
      </c>
      <c r="E110" s="11" t="s">
        <v>39</v>
      </c>
      <c r="F110" s="11" t="s">
        <v>39</v>
      </c>
      <c r="G110" s="11" t="s">
        <v>39</v>
      </c>
      <c r="H110" s="11" t="s">
        <v>39</v>
      </c>
      <c r="I110" s="26" t="s">
        <v>39</v>
      </c>
      <c r="J110" s="127" t="s">
        <v>39</v>
      </c>
      <c r="K110" s="127" t="s">
        <v>39</v>
      </c>
      <c r="L110" s="127" t="s">
        <v>39</v>
      </c>
      <c r="M110" s="8">
        <f>M111+M112+M113</f>
        <v>56702.400000000001</v>
      </c>
      <c r="N110" s="8">
        <f>N111+N112+N113</f>
        <v>15213.890000000001</v>
      </c>
      <c r="O110" s="8">
        <f>N110/M110*100</f>
        <v>26.831121786732133</v>
      </c>
    </row>
    <row r="111" spans="1:15" ht="34.5" customHeight="1" x14ac:dyDescent="0.25">
      <c r="A111" s="179"/>
      <c r="B111" s="17" t="s">
        <v>15</v>
      </c>
      <c r="C111" s="149" t="s">
        <v>33</v>
      </c>
      <c r="D111" s="32" t="s">
        <v>157</v>
      </c>
      <c r="E111" s="32" t="s">
        <v>158</v>
      </c>
      <c r="F111" s="32" t="s">
        <v>157</v>
      </c>
      <c r="G111" s="32" t="s">
        <v>158</v>
      </c>
      <c r="H111" s="15" t="s">
        <v>39</v>
      </c>
      <c r="I111" s="27" t="s">
        <v>39</v>
      </c>
      <c r="J111" s="34" t="s">
        <v>39</v>
      </c>
      <c r="K111" s="34" t="s">
        <v>39</v>
      </c>
      <c r="L111" s="34" t="s">
        <v>39</v>
      </c>
      <c r="M111" s="6">
        <v>0</v>
      </c>
      <c r="N111" s="6">
        <v>0</v>
      </c>
      <c r="O111" s="6">
        <v>0</v>
      </c>
    </row>
    <row r="112" spans="1:15" ht="30.75" customHeight="1" x14ac:dyDescent="0.25">
      <c r="A112" s="179"/>
      <c r="B112" s="52" t="s">
        <v>36</v>
      </c>
      <c r="C112" s="149" t="s">
        <v>33</v>
      </c>
      <c r="D112" s="71">
        <v>43466</v>
      </c>
      <c r="E112" s="71">
        <v>43830</v>
      </c>
      <c r="F112" s="71">
        <v>43466</v>
      </c>
      <c r="G112" s="71">
        <v>43830</v>
      </c>
      <c r="H112" s="49" t="s">
        <v>39</v>
      </c>
      <c r="I112" s="50" t="s">
        <v>39</v>
      </c>
      <c r="J112" s="138" t="s">
        <v>39</v>
      </c>
      <c r="K112" s="138" t="s">
        <v>39</v>
      </c>
      <c r="L112" s="138" t="s">
        <v>39</v>
      </c>
      <c r="M112" s="108">
        <f>M114+M115+M117</f>
        <v>56327</v>
      </c>
      <c r="N112" s="108">
        <f t="shared" ref="N112" si="25">N114+N115+N117</f>
        <v>14838.490000000002</v>
      </c>
      <c r="O112" s="108">
        <f>N112/M112*100</f>
        <v>26.343476485522043</v>
      </c>
    </row>
    <row r="113" spans="1:15" ht="42.75" customHeight="1" x14ac:dyDescent="0.25">
      <c r="A113" s="175"/>
      <c r="B113" s="21" t="s">
        <v>37</v>
      </c>
      <c r="C113" s="149" t="s">
        <v>33</v>
      </c>
      <c r="D113" s="53" t="s">
        <v>157</v>
      </c>
      <c r="E113" s="53" t="s">
        <v>158</v>
      </c>
      <c r="F113" s="53" t="s">
        <v>157</v>
      </c>
      <c r="G113" s="53" t="s">
        <v>158</v>
      </c>
      <c r="H113" s="54" t="s">
        <v>39</v>
      </c>
      <c r="I113" s="54" t="s">
        <v>39</v>
      </c>
      <c r="J113" s="139" t="s">
        <v>39</v>
      </c>
      <c r="K113" s="139" t="s">
        <v>39</v>
      </c>
      <c r="L113" s="139" t="s">
        <v>39</v>
      </c>
      <c r="M113" s="109">
        <f>M116</f>
        <v>375.4</v>
      </c>
      <c r="N113" s="109">
        <f t="shared" ref="N113" si="26">N116</f>
        <v>375.4</v>
      </c>
      <c r="O113" s="109">
        <f>N113/M113*100</f>
        <v>100</v>
      </c>
    </row>
    <row r="114" spans="1:15" ht="88.5" customHeight="1" x14ac:dyDescent="0.25">
      <c r="A114" s="30" t="s">
        <v>143</v>
      </c>
      <c r="B114" s="110" t="s">
        <v>36</v>
      </c>
      <c r="C114" s="157">
        <v>5</v>
      </c>
      <c r="D114" s="71">
        <v>43466</v>
      </c>
      <c r="E114" s="71">
        <v>43830</v>
      </c>
      <c r="F114" s="71">
        <v>43466</v>
      </c>
      <c r="G114" s="71">
        <v>43830</v>
      </c>
      <c r="H114" s="51" t="s">
        <v>131</v>
      </c>
      <c r="I114" s="111" t="s">
        <v>44</v>
      </c>
      <c r="J114" s="112">
        <v>751</v>
      </c>
      <c r="K114" s="112">
        <v>276</v>
      </c>
      <c r="L114" s="112">
        <f>K114-J114</f>
        <v>-475</v>
      </c>
      <c r="M114" s="108">
        <v>29092</v>
      </c>
      <c r="N114" s="108">
        <v>9550.6</v>
      </c>
      <c r="O114" s="108">
        <f>N114/M114*100</f>
        <v>32.828956414134467</v>
      </c>
    </row>
    <row r="115" spans="1:15" ht="87" customHeight="1" x14ac:dyDescent="0.25">
      <c r="A115" s="40" t="s">
        <v>176</v>
      </c>
      <c r="B115" s="110" t="s">
        <v>36</v>
      </c>
      <c r="C115" s="157">
        <v>5</v>
      </c>
      <c r="D115" s="71">
        <v>43466</v>
      </c>
      <c r="E115" s="71">
        <v>43830</v>
      </c>
      <c r="F115" s="71">
        <v>43466</v>
      </c>
      <c r="G115" s="71">
        <v>43830</v>
      </c>
      <c r="H115" s="51" t="s">
        <v>97</v>
      </c>
      <c r="I115" s="111" t="s">
        <v>44</v>
      </c>
      <c r="J115" s="112">
        <v>610</v>
      </c>
      <c r="K115" s="112">
        <v>196</v>
      </c>
      <c r="L115" s="112">
        <f>K115-J115</f>
        <v>-414</v>
      </c>
      <c r="M115" s="108">
        <v>2000</v>
      </c>
      <c r="N115" s="108">
        <v>769.1</v>
      </c>
      <c r="O115" s="108">
        <f t="shared" ref="O115:O117" si="27">N115/M115*100</f>
        <v>38.454999999999998</v>
      </c>
    </row>
    <row r="116" spans="1:15" ht="77.25" customHeight="1" x14ac:dyDescent="0.25">
      <c r="A116" s="40" t="s">
        <v>177</v>
      </c>
      <c r="B116" s="113" t="s">
        <v>37</v>
      </c>
      <c r="C116" s="115">
        <v>5</v>
      </c>
      <c r="D116" s="53" t="s">
        <v>157</v>
      </c>
      <c r="E116" s="53" t="s">
        <v>158</v>
      </c>
      <c r="F116" s="53" t="s">
        <v>157</v>
      </c>
      <c r="G116" s="53" t="s">
        <v>158</v>
      </c>
      <c r="H116" s="113" t="s">
        <v>98</v>
      </c>
      <c r="I116" s="114" t="s">
        <v>44</v>
      </c>
      <c r="J116" s="115">
        <v>35</v>
      </c>
      <c r="K116" s="115">
        <v>0</v>
      </c>
      <c r="L116" s="115">
        <f>K116-J116</f>
        <v>-35</v>
      </c>
      <c r="M116" s="109">
        <v>375.4</v>
      </c>
      <c r="N116" s="109">
        <v>375.4</v>
      </c>
      <c r="O116" s="108">
        <f t="shared" si="27"/>
        <v>100</v>
      </c>
    </row>
    <row r="117" spans="1:15" ht="87" customHeight="1" x14ac:dyDescent="0.25">
      <c r="A117" s="116" t="s">
        <v>178</v>
      </c>
      <c r="B117" s="51" t="s">
        <v>36</v>
      </c>
      <c r="C117" s="112">
        <v>5</v>
      </c>
      <c r="D117" s="71">
        <v>43466</v>
      </c>
      <c r="E117" s="71">
        <v>43830</v>
      </c>
      <c r="F117" s="71">
        <v>43466</v>
      </c>
      <c r="G117" s="71">
        <v>43830</v>
      </c>
      <c r="H117" s="51" t="s">
        <v>77</v>
      </c>
      <c r="I117" s="111" t="s">
        <v>44</v>
      </c>
      <c r="J117" s="112">
        <v>9000</v>
      </c>
      <c r="K117" s="112">
        <v>4724</v>
      </c>
      <c r="L117" s="112">
        <f>K117-J117</f>
        <v>-4276</v>
      </c>
      <c r="M117" s="108">
        <v>25235</v>
      </c>
      <c r="N117" s="108">
        <v>4518.79</v>
      </c>
      <c r="O117" s="108">
        <f t="shared" si="27"/>
        <v>17.90683574400634</v>
      </c>
    </row>
    <row r="118" spans="1:15" s="68" customFormat="1" ht="37.5" customHeight="1" x14ac:dyDescent="0.25">
      <c r="A118" s="174" t="s">
        <v>99</v>
      </c>
      <c r="B118" s="9" t="s">
        <v>41</v>
      </c>
      <c r="C118" s="148" t="s">
        <v>33</v>
      </c>
      <c r="D118" s="11" t="s">
        <v>39</v>
      </c>
      <c r="E118" s="11" t="s">
        <v>39</v>
      </c>
      <c r="F118" s="11" t="s">
        <v>39</v>
      </c>
      <c r="G118" s="11" t="s">
        <v>39</v>
      </c>
      <c r="H118" s="11" t="s">
        <v>39</v>
      </c>
      <c r="I118" s="11" t="s">
        <v>39</v>
      </c>
      <c r="J118" s="126" t="s">
        <v>39</v>
      </c>
      <c r="K118" s="126" t="s">
        <v>39</v>
      </c>
      <c r="L118" s="126" t="s">
        <v>39</v>
      </c>
      <c r="M118" s="8">
        <f>M119</f>
        <v>18469</v>
      </c>
      <c r="N118" s="8">
        <f t="shared" ref="N118" si="28">N119</f>
        <v>7801.63</v>
      </c>
      <c r="O118" s="8">
        <f>N118/M118*100</f>
        <v>42.241756456765387</v>
      </c>
    </row>
    <row r="119" spans="1:15" s="68" customFormat="1" ht="35.25" customHeight="1" x14ac:dyDescent="0.25">
      <c r="A119" s="175"/>
      <c r="B119" s="17" t="s">
        <v>22</v>
      </c>
      <c r="C119" s="149" t="s">
        <v>33</v>
      </c>
      <c r="D119" s="32" t="s">
        <v>157</v>
      </c>
      <c r="E119" s="32" t="s">
        <v>158</v>
      </c>
      <c r="F119" s="32" t="s">
        <v>157</v>
      </c>
      <c r="G119" s="32" t="s">
        <v>158</v>
      </c>
      <c r="H119" s="15" t="s">
        <v>39</v>
      </c>
      <c r="I119" s="15" t="s">
        <v>39</v>
      </c>
      <c r="J119" s="38" t="s">
        <v>39</v>
      </c>
      <c r="K119" s="38" t="s">
        <v>39</v>
      </c>
      <c r="L119" s="38" t="s">
        <v>39</v>
      </c>
      <c r="M119" s="6">
        <f>M120+M121+M123</f>
        <v>18469</v>
      </c>
      <c r="N119" s="6">
        <f t="shared" ref="N119" si="29">N120+N121+N123</f>
        <v>7801.63</v>
      </c>
      <c r="O119" s="6">
        <f>N119/M119*100</f>
        <v>42.241756456765387</v>
      </c>
    </row>
    <row r="120" spans="1:15" ht="49.5" customHeight="1" x14ac:dyDescent="0.25">
      <c r="A120" s="30" t="s">
        <v>100</v>
      </c>
      <c r="B120" s="29" t="s">
        <v>174</v>
      </c>
      <c r="C120" s="87">
        <v>5</v>
      </c>
      <c r="D120" s="32" t="s">
        <v>157</v>
      </c>
      <c r="E120" s="32" t="s">
        <v>158</v>
      </c>
      <c r="F120" s="32" t="s">
        <v>157</v>
      </c>
      <c r="G120" s="32" t="s">
        <v>158</v>
      </c>
      <c r="H120" s="30" t="s">
        <v>101</v>
      </c>
      <c r="I120" s="15" t="s">
        <v>44</v>
      </c>
      <c r="J120" s="34">
        <v>127022</v>
      </c>
      <c r="K120" s="34">
        <v>127772</v>
      </c>
      <c r="L120" s="34">
        <f>K120-J120</f>
        <v>750</v>
      </c>
      <c r="M120" s="6">
        <v>18403</v>
      </c>
      <c r="N120" s="6">
        <v>7801.63</v>
      </c>
      <c r="O120" s="6">
        <f>N120/M120*100</f>
        <v>42.393251100364068</v>
      </c>
    </row>
    <row r="121" spans="1:15" ht="54" hidden="1" customHeight="1" x14ac:dyDescent="0.25">
      <c r="A121" s="30" t="s">
        <v>102</v>
      </c>
      <c r="B121" s="29" t="s">
        <v>23</v>
      </c>
      <c r="C121" s="34" t="s">
        <v>48</v>
      </c>
      <c r="D121" s="32" t="s">
        <v>157</v>
      </c>
      <c r="E121" s="32" t="s">
        <v>158</v>
      </c>
      <c r="F121" s="32" t="s">
        <v>157</v>
      </c>
      <c r="G121" s="32" t="s">
        <v>158</v>
      </c>
      <c r="H121" s="30" t="s">
        <v>103</v>
      </c>
      <c r="I121" s="15" t="s">
        <v>53</v>
      </c>
      <c r="J121" s="34">
        <v>0</v>
      </c>
      <c r="K121" s="34">
        <v>0</v>
      </c>
      <c r="L121" s="34">
        <v>0</v>
      </c>
      <c r="M121" s="6">
        <v>0</v>
      </c>
      <c r="N121" s="6">
        <v>0</v>
      </c>
      <c r="O121" s="6">
        <v>0</v>
      </c>
    </row>
    <row r="122" spans="1:15" ht="66.599999999999994" hidden="1" customHeight="1" x14ac:dyDescent="0.25">
      <c r="A122" s="30" t="s">
        <v>132</v>
      </c>
      <c r="B122" s="29" t="s">
        <v>23</v>
      </c>
      <c r="C122" s="34" t="s">
        <v>48</v>
      </c>
      <c r="D122" s="32" t="s">
        <v>157</v>
      </c>
      <c r="E122" s="32" t="s">
        <v>158</v>
      </c>
      <c r="F122" s="32" t="s">
        <v>157</v>
      </c>
      <c r="G122" s="32" t="s">
        <v>158</v>
      </c>
      <c r="H122" s="30" t="s">
        <v>104</v>
      </c>
      <c r="I122" s="15" t="s">
        <v>53</v>
      </c>
      <c r="J122" s="34"/>
      <c r="K122" s="34"/>
      <c r="L122" s="34"/>
      <c r="M122" s="6">
        <v>0</v>
      </c>
      <c r="N122" s="6">
        <v>0</v>
      </c>
      <c r="O122" s="6">
        <v>0</v>
      </c>
    </row>
    <row r="123" spans="1:15" ht="63" customHeight="1" x14ac:dyDescent="0.25">
      <c r="A123" s="40" t="s">
        <v>105</v>
      </c>
      <c r="B123" s="29" t="s">
        <v>174</v>
      </c>
      <c r="C123" s="87">
        <v>4</v>
      </c>
      <c r="D123" s="32" t="s">
        <v>157</v>
      </c>
      <c r="E123" s="32" t="s">
        <v>158</v>
      </c>
      <c r="F123" s="32" t="s">
        <v>157</v>
      </c>
      <c r="G123" s="32" t="s">
        <v>158</v>
      </c>
      <c r="H123" s="30" t="s">
        <v>106</v>
      </c>
      <c r="I123" s="15" t="s">
        <v>44</v>
      </c>
      <c r="J123" s="38">
        <v>3</v>
      </c>
      <c r="K123" s="38">
        <v>0</v>
      </c>
      <c r="L123" s="132">
        <f>K123-J123</f>
        <v>-3</v>
      </c>
      <c r="M123" s="167">
        <v>66</v>
      </c>
      <c r="N123" s="72">
        <v>0</v>
      </c>
      <c r="O123" s="72">
        <v>0</v>
      </c>
    </row>
    <row r="124" spans="1:15" s="68" customFormat="1" ht="37.5" customHeight="1" x14ac:dyDescent="0.25">
      <c r="A124" s="174" t="s">
        <v>179</v>
      </c>
      <c r="B124" s="9" t="s">
        <v>41</v>
      </c>
      <c r="C124" s="148" t="s">
        <v>33</v>
      </c>
      <c r="D124" s="11" t="s">
        <v>39</v>
      </c>
      <c r="E124" s="11" t="s">
        <v>39</v>
      </c>
      <c r="F124" s="11" t="s">
        <v>39</v>
      </c>
      <c r="G124" s="11" t="s">
        <v>39</v>
      </c>
      <c r="H124" s="11" t="s">
        <v>39</v>
      </c>
      <c r="I124" s="11" t="s">
        <v>39</v>
      </c>
      <c r="J124" s="126" t="s">
        <v>39</v>
      </c>
      <c r="K124" s="126" t="s">
        <v>39</v>
      </c>
      <c r="L124" s="126" t="s">
        <v>39</v>
      </c>
      <c r="M124" s="8">
        <f>M125</f>
        <v>627775.30000000005</v>
      </c>
      <c r="N124" s="8">
        <f t="shared" ref="N124" si="30">N125</f>
        <v>326583.90000000002</v>
      </c>
      <c r="O124" s="8">
        <f>N124/M124*100</f>
        <v>52.022419486717617</v>
      </c>
    </row>
    <row r="125" spans="1:15" s="68" customFormat="1" ht="37.5" customHeight="1" x14ac:dyDescent="0.25">
      <c r="A125" s="175"/>
      <c r="B125" s="17" t="s">
        <v>22</v>
      </c>
      <c r="C125" s="149" t="s">
        <v>33</v>
      </c>
      <c r="D125" s="32" t="s">
        <v>157</v>
      </c>
      <c r="E125" s="32" t="s">
        <v>158</v>
      </c>
      <c r="F125" s="32" t="s">
        <v>157</v>
      </c>
      <c r="G125" s="32" t="s">
        <v>158</v>
      </c>
      <c r="H125" s="15" t="s">
        <v>39</v>
      </c>
      <c r="I125" s="15" t="s">
        <v>39</v>
      </c>
      <c r="J125" s="38" t="s">
        <v>39</v>
      </c>
      <c r="K125" s="38" t="s">
        <v>39</v>
      </c>
      <c r="L125" s="38" t="s">
        <v>39</v>
      </c>
      <c r="M125" s="6">
        <f>M126+M127+M128+M129</f>
        <v>627775.30000000005</v>
      </c>
      <c r="N125" s="6">
        <f>N126+N127+N128+N129</f>
        <v>326583.90000000002</v>
      </c>
      <c r="O125" s="6">
        <f>N125/M125*100</f>
        <v>52.022419486717617</v>
      </c>
    </row>
    <row r="126" spans="1:15" ht="25.5" customHeight="1" x14ac:dyDescent="0.25">
      <c r="A126" s="198" t="s">
        <v>180</v>
      </c>
      <c r="B126" s="206" t="s">
        <v>163</v>
      </c>
      <c r="C126" s="210">
        <v>1</v>
      </c>
      <c r="D126" s="199" t="s">
        <v>157</v>
      </c>
      <c r="E126" s="199" t="s">
        <v>158</v>
      </c>
      <c r="F126" s="199" t="s">
        <v>157</v>
      </c>
      <c r="G126" s="199" t="s">
        <v>158</v>
      </c>
      <c r="H126" s="198" t="s">
        <v>75</v>
      </c>
      <c r="I126" s="214" t="s">
        <v>44</v>
      </c>
      <c r="J126" s="215">
        <v>2680</v>
      </c>
      <c r="K126" s="215">
        <v>2244</v>
      </c>
      <c r="L126" s="215">
        <f>K126-J126</f>
        <v>-436</v>
      </c>
      <c r="M126" s="72">
        <v>396307.7</v>
      </c>
      <c r="N126" s="72">
        <v>172145.57</v>
      </c>
      <c r="O126" s="72">
        <f>N126/M126*100</f>
        <v>43.437351835455132</v>
      </c>
    </row>
    <row r="127" spans="1:15" ht="27" customHeight="1" x14ac:dyDescent="0.25">
      <c r="A127" s="202"/>
      <c r="B127" s="207"/>
      <c r="C127" s="212"/>
      <c r="D127" s="201"/>
      <c r="E127" s="201"/>
      <c r="F127" s="201"/>
      <c r="G127" s="201"/>
      <c r="H127" s="202"/>
      <c r="I127" s="201"/>
      <c r="J127" s="212"/>
      <c r="K127" s="212"/>
      <c r="L127" s="212"/>
      <c r="M127" s="72">
        <v>100</v>
      </c>
      <c r="N127" s="72">
        <v>61.33</v>
      </c>
      <c r="O127" s="72">
        <f>N127/M127*100</f>
        <v>61.33</v>
      </c>
    </row>
    <row r="128" spans="1:15" ht="50.25" customHeight="1" x14ac:dyDescent="0.25">
      <c r="A128" s="31" t="s">
        <v>181</v>
      </c>
      <c r="B128" s="106" t="s">
        <v>163</v>
      </c>
      <c r="C128" s="158">
        <v>2</v>
      </c>
      <c r="D128" s="27" t="s">
        <v>157</v>
      </c>
      <c r="E128" s="27" t="s">
        <v>158</v>
      </c>
      <c r="F128" s="27" t="s">
        <v>157</v>
      </c>
      <c r="G128" s="27" t="s">
        <v>158</v>
      </c>
      <c r="H128" s="30" t="s">
        <v>129</v>
      </c>
      <c r="I128" s="15" t="s">
        <v>44</v>
      </c>
      <c r="J128" s="38">
        <v>1500</v>
      </c>
      <c r="K128" s="38">
        <v>1725</v>
      </c>
      <c r="L128" s="38">
        <f>K128-J128</f>
        <v>225</v>
      </c>
      <c r="M128" s="6">
        <v>150967.6</v>
      </c>
      <c r="N128" s="6">
        <v>120420.6</v>
      </c>
      <c r="O128" s="6">
        <f>N128/M128*100</f>
        <v>79.765857044822866</v>
      </c>
    </row>
    <row r="129" spans="1:15" s="68" customFormat="1" ht="38.25" customHeight="1" x14ac:dyDescent="0.25">
      <c r="A129" s="39" t="s">
        <v>182</v>
      </c>
      <c r="B129" s="29" t="s">
        <v>160</v>
      </c>
      <c r="C129" s="87">
        <v>5</v>
      </c>
      <c r="D129" s="32" t="s">
        <v>157</v>
      </c>
      <c r="E129" s="32" t="s">
        <v>158</v>
      </c>
      <c r="F129" s="32" t="s">
        <v>157</v>
      </c>
      <c r="G129" s="32" t="s">
        <v>158</v>
      </c>
      <c r="H129" s="30" t="s">
        <v>88</v>
      </c>
      <c r="I129" s="15" t="s">
        <v>91</v>
      </c>
      <c r="J129" s="38">
        <v>1200</v>
      </c>
      <c r="K129" s="38">
        <v>666</v>
      </c>
      <c r="L129" s="38">
        <f>K129-J129</f>
        <v>-534</v>
      </c>
      <c r="M129" s="6">
        <v>80400</v>
      </c>
      <c r="N129" s="6">
        <v>33956.400000000001</v>
      </c>
      <c r="O129" s="6">
        <f t="shared" ref="O129:O131" si="31">N129/M129*100</f>
        <v>42.234328358208955</v>
      </c>
    </row>
    <row r="130" spans="1:15" ht="0.6" customHeight="1" x14ac:dyDescent="0.25">
      <c r="A130" s="30" t="s">
        <v>89</v>
      </c>
      <c r="B130" s="29" t="s">
        <v>21</v>
      </c>
      <c r="C130" s="34" t="s">
        <v>48</v>
      </c>
      <c r="D130" s="29"/>
      <c r="E130" s="27"/>
      <c r="F130" s="27"/>
      <c r="G130" s="27"/>
      <c r="H130" s="30" t="s">
        <v>90</v>
      </c>
      <c r="I130" s="15" t="s">
        <v>91</v>
      </c>
      <c r="J130" s="38">
        <v>0</v>
      </c>
      <c r="K130" s="38">
        <v>0</v>
      </c>
      <c r="L130" s="38">
        <v>0</v>
      </c>
      <c r="M130" s="6"/>
      <c r="N130" s="6"/>
      <c r="O130" s="6" t="e">
        <f t="shared" si="31"/>
        <v>#DIV/0!</v>
      </c>
    </row>
    <row r="131" spans="1:15" ht="0.6" customHeight="1" x14ac:dyDescent="0.25">
      <c r="A131" s="30" t="s">
        <v>92</v>
      </c>
      <c r="B131" s="29" t="s">
        <v>21</v>
      </c>
      <c r="C131" s="34" t="s">
        <v>48</v>
      </c>
      <c r="D131" s="29"/>
      <c r="E131" s="27"/>
      <c r="F131" s="27"/>
      <c r="G131" s="27"/>
      <c r="H131" s="30" t="s">
        <v>93</v>
      </c>
      <c r="I131" s="15" t="s">
        <v>44</v>
      </c>
      <c r="J131" s="38">
        <v>0</v>
      </c>
      <c r="K131" s="38">
        <v>0</v>
      </c>
      <c r="L131" s="38">
        <v>0</v>
      </c>
      <c r="M131" s="6"/>
      <c r="N131" s="6"/>
      <c r="O131" s="6" t="e">
        <f t="shared" si="31"/>
        <v>#DIV/0!</v>
      </c>
    </row>
    <row r="132" spans="1:15" ht="33.6" customHeight="1" x14ac:dyDescent="0.25">
      <c r="A132" s="174" t="s">
        <v>107</v>
      </c>
      <c r="B132" s="9" t="s">
        <v>41</v>
      </c>
      <c r="C132" s="148" t="s">
        <v>33</v>
      </c>
      <c r="D132" s="24" t="s">
        <v>39</v>
      </c>
      <c r="E132" s="24" t="s">
        <v>39</v>
      </c>
      <c r="F132" s="24" t="s">
        <v>39</v>
      </c>
      <c r="G132" s="24" t="s">
        <v>39</v>
      </c>
      <c r="H132" s="24" t="s">
        <v>39</v>
      </c>
      <c r="I132" s="24" t="s">
        <v>39</v>
      </c>
      <c r="J132" s="127" t="s">
        <v>39</v>
      </c>
      <c r="K132" s="127" t="s">
        <v>39</v>
      </c>
      <c r="L132" s="127" t="s">
        <v>39</v>
      </c>
      <c r="M132" s="117">
        <f>M133+M134</f>
        <v>1601035</v>
      </c>
      <c r="N132" s="117">
        <f t="shared" ref="N132" si="32">N133+N134</f>
        <v>654407.66</v>
      </c>
      <c r="O132" s="117">
        <f t="shared" ref="O132:O138" si="33">N132/M132*100</f>
        <v>40.874038356438177</v>
      </c>
    </row>
    <row r="133" spans="1:15" ht="29.25" customHeight="1" x14ac:dyDescent="0.25">
      <c r="A133" s="179"/>
      <c r="B133" s="17" t="s">
        <v>24</v>
      </c>
      <c r="C133" s="148" t="s">
        <v>33</v>
      </c>
      <c r="D133" s="24" t="s">
        <v>39</v>
      </c>
      <c r="E133" s="24" t="s">
        <v>39</v>
      </c>
      <c r="F133" s="24" t="s">
        <v>39</v>
      </c>
      <c r="G133" s="24" t="s">
        <v>39</v>
      </c>
      <c r="H133" s="24" t="s">
        <v>39</v>
      </c>
      <c r="I133" s="24" t="s">
        <v>39</v>
      </c>
      <c r="J133" s="127" t="s">
        <v>39</v>
      </c>
      <c r="K133" s="127" t="s">
        <v>39</v>
      </c>
      <c r="L133" s="127" t="s">
        <v>39</v>
      </c>
      <c r="M133" s="117">
        <f>M136+M161+M154+M158</f>
        <v>1427238.2</v>
      </c>
      <c r="N133" s="117">
        <f>N136+N161+N154+N158</f>
        <v>654407.66</v>
      </c>
      <c r="O133" s="117">
        <f t="shared" si="33"/>
        <v>45.851327409818495</v>
      </c>
    </row>
    <row r="134" spans="1:15" ht="43.5" customHeight="1" x14ac:dyDescent="0.25">
      <c r="A134" s="175"/>
      <c r="B134" s="55" t="s">
        <v>38</v>
      </c>
      <c r="C134" s="148" t="s">
        <v>33</v>
      </c>
      <c r="D134" s="56" t="s">
        <v>39</v>
      </c>
      <c r="E134" s="56" t="s">
        <v>39</v>
      </c>
      <c r="F134" s="56" t="s">
        <v>39</v>
      </c>
      <c r="G134" s="56" t="s">
        <v>39</v>
      </c>
      <c r="H134" s="56" t="s">
        <v>39</v>
      </c>
      <c r="I134" s="56" t="s">
        <v>39</v>
      </c>
      <c r="J134" s="140" t="s">
        <v>39</v>
      </c>
      <c r="K134" s="140" t="s">
        <v>39</v>
      </c>
      <c r="L134" s="140" t="s">
        <v>39</v>
      </c>
      <c r="M134" s="118">
        <f>M137</f>
        <v>173796.8</v>
      </c>
      <c r="N134" s="118">
        <f t="shared" ref="N134" si="34">N137</f>
        <v>0</v>
      </c>
      <c r="O134" s="118">
        <f t="shared" si="33"/>
        <v>0</v>
      </c>
    </row>
    <row r="135" spans="1:15" s="68" customFormat="1" ht="36" customHeight="1" x14ac:dyDescent="0.25">
      <c r="A135" s="176" t="s">
        <v>126</v>
      </c>
      <c r="B135" s="9" t="s">
        <v>41</v>
      </c>
      <c r="C135" s="148" t="s">
        <v>33</v>
      </c>
      <c r="D135" s="24" t="s">
        <v>39</v>
      </c>
      <c r="E135" s="11" t="s">
        <v>39</v>
      </c>
      <c r="F135" s="24" t="s">
        <v>39</v>
      </c>
      <c r="G135" s="11" t="s">
        <v>39</v>
      </c>
      <c r="H135" s="11" t="s">
        <v>39</v>
      </c>
      <c r="I135" s="26" t="s">
        <v>39</v>
      </c>
      <c r="J135" s="127" t="s">
        <v>39</v>
      </c>
      <c r="K135" s="127" t="s">
        <v>39</v>
      </c>
      <c r="L135" s="127" t="s">
        <v>39</v>
      </c>
      <c r="M135" s="117">
        <f>M136+M137</f>
        <v>1551884.5</v>
      </c>
      <c r="N135" s="117">
        <f t="shared" ref="N135" si="35">N136+N137</f>
        <v>635943.51</v>
      </c>
      <c r="O135" s="117">
        <f t="shared" si="33"/>
        <v>40.978791269582246</v>
      </c>
    </row>
    <row r="136" spans="1:15" s="68" customFormat="1" ht="31.5" customHeight="1" x14ac:dyDescent="0.25">
      <c r="A136" s="196"/>
      <c r="B136" s="17" t="s">
        <v>15</v>
      </c>
      <c r="C136" s="149" t="s">
        <v>33</v>
      </c>
      <c r="D136" s="32" t="s">
        <v>157</v>
      </c>
      <c r="E136" s="32" t="s">
        <v>158</v>
      </c>
      <c r="F136" s="32" t="s">
        <v>157</v>
      </c>
      <c r="G136" s="32" t="s">
        <v>158</v>
      </c>
      <c r="H136" s="15" t="s">
        <v>39</v>
      </c>
      <c r="I136" s="15" t="s">
        <v>39</v>
      </c>
      <c r="J136" s="38" t="s">
        <v>39</v>
      </c>
      <c r="K136" s="38" t="s">
        <v>39</v>
      </c>
      <c r="L136" s="38" t="s">
        <v>39</v>
      </c>
      <c r="M136" s="72">
        <f>SUM(M138:M152)-M150-M152-M151</f>
        <v>1378087.7</v>
      </c>
      <c r="N136" s="72">
        <f>SUM(N138:N152)-N150-N152-N151</f>
        <v>635943.51</v>
      </c>
      <c r="O136" s="72">
        <f t="shared" si="33"/>
        <v>46.146809814789002</v>
      </c>
    </row>
    <row r="137" spans="1:15" s="68" customFormat="1" ht="39.75" customHeight="1" x14ac:dyDescent="0.25">
      <c r="A137" s="197"/>
      <c r="B137" s="22" t="s">
        <v>38</v>
      </c>
      <c r="C137" s="149" t="s">
        <v>33</v>
      </c>
      <c r="D137" s="73">
        <v>43466</v>
      </c>
      <c r="E137" s="73">
        <v>43830</v>
      </c>
      <c r="F137" s="73">
        <v>43466</v>
      </c>
      <c r="G137" s="73">
        <v>43830</v>
      </c>
      <c r="H137" s="57" t="s">
        <v>39</v>
      </c>
      <c r="I137" s="57" t="s">
        <v>39</v>
      </c>
      <c r="J137" s="141" t="s">
        <v>39</v>
      </c>
      <c r="K137" s="141" t="s">
        <v>39</v>
      </c>
      <c r="L137" s="141" t="s">
        <v>39</v>
      </c>
      <c r="M137" s="119">
        <f>M150+M151+M152</f>
        <v>173796.8</v>
      </c>
      <c r="N137" s="119">
        <f>N150+N151+N152</f>
        <v>0</v>
      </c>
      <c r="O137" s="119">
        <f t="shared" si="33"/>
        <v>0</v>
      </c>
    </row>
    <row r="138" spans="1:15" s="68" customFormat="1" ht="50.25" customHeight="1" x14ac:dyDescent="0.25">
      <c r="A138" s="39" t="s">
        <v>11</v>
      </c>
      <c r="B138" s="29" t="s">
        <v>183</v>
      </c>
      <c r="C138" s="87">
        <v>5</v>
      </c>
      <c r="D138" s="32" t="s">
        <v>157</v>
      </c>
      <c r="E138" s="32" t="s">
        <v>158</v>
      </c>
      <c r="F138" s="32" t="s">
        <v>157</v>
      </c>
      <c r="G138" s="32" t="s">
        <v>158</v>
      </c>
      <c r="H138" s="30" t="s">
        <v>12</v>
      </c>
      <c r="I138" s="15" t="s">
        <v>54</v>
      </c>
      <c r="J138" s="159">
        <v>100</v>
      </c>
      <c r="K138" s="159">
        <v>100</v>
      </c>
      <c r="L138" s="159">
        <f>K138-J138</f>
        <v>0</v>
      </c>
      <c r="M138" s="72">
        <v>1377637.7</v>
      </c>
      <c r="N138" s="72">
        <v>635943.51</v>
      </c>
      <c r="O138" s="72">
        <f t="shared" si="33"/>
        <v>46.16188349084814</v>
      </c>
    </row>
    <row r="139" spans="1:15" ht="57.95" hidden="1" customHeight="1" x14ac:dyDescent="0.25">
      <c r="A139" s="30" t="s">
        <v>184</v>
      </c>
      <c r="B139" s="29" t="s">
        <v>23</v>
      </c>
      <c r="C139" s="34" t="s">
        <v>48</v>
      </c>
      <c r="D139" s="32"/>
      <c r="E139" s="32"/>
      <c r="F139" s="32"/>
      <c r="G139" s="32"/>
      <c r="H139" s="30" t="s">
        <v>0</v>
      </c>
      <c r="I139" s="15" t="s">
        <v>64</v>
      </c>
      <c r="J139" s="132">
        <v>0</v>
      </c>
      <c r="K139" s="132">
        <v>0</v>
      </c>
      <c r="L139" s="38">
        <v>0</v>
      </c>
      <c r="M139" s="6">
        <v>0</v>
      </c>
      <c r="N139" s="6">
        <v>0</v>
      </c>
      <c r="O139" s="72" t="e">
        <f t="shared" ref="O139:O147" si="36">N139/M139*100</f>
        <v>#DIV/0!</v>
      </c>
    </row>
    <row r="140" spans="1:15" ht="75.599999999999994" hidden="1" customHeight="1" x14ac:dyDescent="0.25">
      <c r="A140" s="30" t="s">
        <v>185</v>
      </c>
      <c r="B140" s="29" t="s">
        <v>23</v>
      </c>
      <c r="C140" s="34" t="s">
        <v>48</v>
      </c>
      <c r="D140" s="29"/>
      <c r="E140" s="27"/>
      <c r="F140" s="27"/>
      <c r="G140" s="27"/>
      <c r="H140" s="30" t="s">
        <v>1</v>
      </c>
      <c r="I140" s="15" t="s">
        <v>53</v>
      </c>
      <c r="J140" s="38">
        <v>0</v>
      </c>
      <c r="K140" s="38">
        <v>0</v>
      </c>
      <c r="L140" s="38">
        <v>0</v>
      </c>
      <c r="M140" s="6">
        <v>0</v>
      </c>
      <c r="N140" s="6">
        <v>0</v>
      </c>
      <c r="O140" s="72" t="e">
        <f t="shared" si="36"/>
        <v>#DIV/0!</v>
      </c>
    </row>
    <row r="141" spans="1:15" ht="65.25" customHeight="1" x14ac:dyDescent="0.25">
      <c r="A141" s="30" t="s">
        <v>186</v>
      </c>
      <c r="B141" s="29" t="s">
        <v>183</v>
      </c>
      <c r="C141" s="87">
        <v>5</v>
      </c>
      <c r="D141" s="32" t="s">
        <v>157</v>
      </c>
      <c r="E141" s="32" t="s">
        <v>158</v>
      </c>
      <c r="F141" s="32" t="s">
        <v>157</v>
      </c>
      <c r="G141" s="32" t="s">
        <v>158</v>
      </c>
      <c r="H141" s="30" t="s">
        <v>2</v>
      </c>
      <c r="I141" s="15" t="s">
        <v>54</v>
      </c>
      <c r="J141" s="159">
        <v>11.8</v>
      </c>
      <c r="K141" s="159">
        <v>12.5</v>
      </c>
      <c r="L141" s="159">
        <f>K141-J141</f>
        <v>0.69999999999999929</v>
      </c>
      <c r="M141" s="6">
        <v>0</v>
      </c>
      <c r="N141" s="6">
        <v>0</v>
      </c>
      <c r="O141" s="72">
        <v>0</v>
      </c>
    </row>
    <row r="142" spans="1:15" ht="50.25" customHeight="1" x14ac:dyDescent="0.25">
      <c r="A142" s="58" t="s">
        <v>187</v>
      </c>
      <c r="B142" s="29" t="s">
        <v>183</v>
      </c>
      <c r="C142" s="87">
        <v>5</v>
      </c>
      <c r="D142" s="32" t="s">
        <v>157</v>
      </c>
      <c r="E142" s="32" t="s">
        <v>158</v>
      </c>
      <c r="F142" s="32" t="s">
        <v>157</v>
      </c>
      <c r="G142" s="32" t="s">
        <v>158</v>
      </c>
      <c r="H142" s="30" t="s">
        <v>3</v>
      </c>
      <c r="I142" s="15" t="s">
        <v>53</v>
      </c>
      <c r="J142" s="38">
        <v>0</v>
      </c>
      <c r="K142" s="38">
        <v>0</v>
      </c>
      <c r="L142" s="38">
        <v>0</v>
      </c>
      <c r="M142" s="6">
        <v>0</v>
      </c>
      <c r="N142" s="6">
        <v>0</v>
      </c>
      <c r="O142" s="72">
        <v>0</v>
      </c>
    </row>
    <row r="143" spans="1:15" s="121" customFormat="1" ht="0.6" customHeight="1" x14ac:dyDescent="0.25">
      <c r="A143" s="59" t="s">
        <v>13</v>
      </c>
      <c r="B143" s="61" t="s">
        <v>23</v>
      </c>
      <c r="C143" s="152" t="s">
        <v>48</v>
      </c>
      <c r="D143" s="61"/>
      <c r="E143" s="60"/>
      <c r="F143" s="60"/>
      <c r="G143" s="60"/>
      <c r="H143" s="59" t="s">
        <v>128</v>
      </c>
      <c r="I143" s="36" t="s">
        <v>54</v>
      </c>
      <c r="J143" s="131">
        <v>0</v>
      </c>
      <c r="K143" s="131">
        <v>0</v>
      </c>
      <c r="L143" s="131">
        <v>0</v>
      </c>
      <c r="M143" s="120"/>
      <c r="N143" s="120"/>
      <c r="O143" s="72" t="e">
        <f t="shared" si="36"/>
        <v>#DIV/0!</v>
      </c>
    </row>
    <row r="144" spans="1:15" ht="97.5" customHeight="1" x14ac:dyDescent="0.25">
      <c r="A144" s="30" t="s">
        <v>188</v>
      </c>
      <c r="B144" s="29" t="s">
        <v>189</v>
      </c>
      <c r="C144" s="87">
        <v>5</v>
      </c>
      <c r="D144" s="32" t="s">
        <v>157</v>
      </c>
      <c r="E144" s="32" t="s">
        <v>158</v>
      </c>
      <c r="F144" s="32" t="s">
        <v>157</v>
      </c>
      <c r="G144" s="32" t="s">
        <v>158</v>
      </c>
      <c r="H144" s="30" t="s">
        <v>4</v>
      </c>
      <c r="I144" s="37" t="s">
        <v>54</v>
      </c>
      <c r="J144" s="161">
        <v>9</v>
      </c>
      <c r="K144" s="159">
        <v>0</v>
      </c>
      <c r="L144" s="159">
        <f>K144-J144</f>
        <v>-9</v>
      </c>
      <c r="M144" s="6">
        <v>0</v>
      </c>
      <c r="N144" s="6">
        <v>0</v>
      </c>
      <c r="O144" s="72">
        <v>0</v>
      </c>
    </row>
    <row r="145" spans="1:15" ht="74.25" customHeight="1" x14ac:dyDescent="0.25">
      <c r="A145" s="30" t="s">
        <v>191</v>
      </c>
      <c r="B145" s="29" t="s">
        <v>190</v>
      </c>
      <c r="C145" s="87">
        <v>5</v>
      </c>
      <c r="D145" s="32" t="s">
        <v>157</v>
      </c>
      <c r="E145" s="32" t="s">
        <v>158</v>
      </c>
      <c r="F145" s="32" t="s">
        <v>157</v>
      </c>
      <c r="G145" s="32" t="s">
        <v>158</v>
      </c>
      <c r="H145" s="30" t="s">
        <v>5</v>
      </c>
      <c r="I145" s="37" t="s">
        <v>54</v>
      </c>
      <c r="J145" s="159">
        <v>40</v>
      </c>
      <c r="K145" s="159">
        <v>30</v>
      </c>
      <c r="L145" s="159">
        <f>K145-J145</f>
        <v>-10</v>
      </c>
      <c r="M145" s="6">
        <v>50</v>
      </c>
      <c r="N145" s="6">
        <v>0</v>
      </c>
      <c r="O145" s="72">
        <f t="shared" si="36"/>
        <v>0</v>
      </c>
    </row>
    <row r="146" spans="1:15" ht="51" customHeight="1" x14ac:dyDescent="0.25">
      <c r="A146" s="30" t="s">
        <v>192</v>
      </c>
      <c r="B146" s="29" t="s">
        <v>183</v>
      </c>
      <c r="C146" s="87">
        <v>5</v>
      </c>
      <c r="D146" s="32" t="s">
        <v>157</v>
      </c>
      <c r="E146" s="32" t="s">
        <v>158</v>
      </c>
      <c r="F146" s="32" t="s">
        <v>157</v>
      </c>
      <c r="G146" s="32" t="s">
        <v>158</v>
      </c>
      <c r="H146" s="30" t="s">
        <v>6</v>
      </c>
      <c r="I146" s="15" t="s">
        <v>54</v>
      </c>
      <c r="J146" s="159">
        <v>100</v>
      </c>
      <c r="K146" s="159">
        <v>100</v>
      </c>
      <c r="L146" s="159">
        <f>K146-J146</f>
        <v>0</v>
      </c>
      <c r="M146" s="6">
        <v>400</v>
      </c>
      <c r="N146" s="6">
        <v>0</v>
      </c>
      <c r="O146" s="72">
        <f t="shared" si="36"/>
        <v>0</v>
      </c>
    </row>
    <row r="147" spans="1:15" ht="3" hidden="1" customHeight="1" x14ac:dyDescent="0.25">
      <c r="A147" s="47" t="s">
        <v>124</v>
      </c>
      <c r="B147" s="62" t="s">
        <v>38</v>
      </c>
      <c r="C147" s="34" t="s">
        <v>48</v>
      </c>
      <c r="D147" s="62"/>
      <c r="E147" s="27"/>
      <c r="F147" s="27"/>
      <c r="G147" s="27"/>
      <c r="H147" s="63" t="s">
        <v>133</v>
      </c>
      <c r="I147" s="64" t="s">
        <v>53</v>
      </c>
      <c r="J147" s="142">
        <v>0</v>
      </c>
      <c r="K147" s="142">
        <v>0</v>
      </c>
      <c r="L147" s="142">
        <v>0</v>
      </c>
      <c r="M147" s="7"/>
      <c r="N147" s="7"/>
      <c r="O147" s="72" t="e">
        <f t="shared" si="36"/>
        <v>#DIV/0!</v>
      </c>
    </row>
    <row r="148" spans="1:15" ht="63.75" customHeight="1" x14ac:dyDescent="0.25">
      <c r="A148" s="30" t="s">
        <v>193</v>
      </c>
      <c r="B148" s="29" t="s">
        <v>194</v>
      </c>
      <c r="C148" s="87">
        <v>5</v>
      </c>
      <c r="D148" s="32" t="s">
        <v>157</v>
      </c>
      <c r="E148" s="32" t="s">
        <v>158</v>
      </c>
      <c r="F148" s="32" t="s">
        <v>157</v>
      </c>
      <c r="G148" s="32" t="s">
        <v>158</v>
      </c>
      <c r="H148" s="30" t="s">
        <v>134</v>
      </c>
      <c r="I148" s="15" t="s">
        <v>53</v>
      </c>
      <c r="J148" s="132">
        <v>18</v>
      </c>
      <c r="K148" s="132">
        <v>0</v>
      </c>
      <c r="L148" s="132">
        <f>K148-J148</f>
        <v>-18</v>
      </c>
      <c r="M148" s="6">
        <v>0</v>
      </c>
      <c r="N148" s="6">
        <v>0</v>
      </c>
      <c r="O148" s="72">
        <v>0</v>
      </c>
    </row>
    <row r="149" spans="1:15" ht="53.1" customHeight="1" x14ac:dyDescent="0.25">
      <c r="A149" s="47" t="s">
        <v>195</v>
      </c>
      <c r="B149" s="29" t="s">
        <v>14</v>
      </c>
      <c r="C149" s="87">
        <v>5</v>
      </c>
      <c r="D149" s="32" t="s">
        <v>157</v>
      </c>
      <c r="E149" s="32" t="s">
        <v>158</v>
      </c>
      <c r="F149" s="32" t="s">
        <v>157</v>
      </c>
      <c r="G149" s="32" t="s">
        <v>158</v>
      </c>
      <c r="H149" s="30" t="s">
        <v>7</v>
      </c>
      <c r="I149" s="15" t="s">
        <v>53</v>
      </c>
      <c r="J149" s="132">
        <v>19</v>
      </c>
      <c r="K149" s="132">
        <v>0</v>
      </c>
      <c r="L149" s="132">
        <f>K149-J149</f>
        <v>-19</v>
      </c>
      <c r="M149" s="6">
        <v>0</v>
      </c>
      <c r="N149" s="6">
        <v>0</v>
      </c>
      <c r="O149" s="72">
        <v>0</v>
      </c>
    </row>
    <row r="150" spans="1:15" ht="21" customHeight="1" x14ac:dyDescent="0.25">
      <c r="A150" s="198" t="s">
        <v>197</v>
      </c>
      <c r="B150" s="223" t="s">
        <v>38</v>
      </c>
      <c r="C150" s="213">
        <v>3</v>
      </c>
      <c r="D150" s="205">
        <v>43466</v>
      </c>
      <c r="E150" s="205">
        <v>43830</v>
      </c>
      <c r="F150" s="205">
        <v>43466</v>
      </c>
      <c r="G150" s="205">
        <v>43830</v>
      </c>
      <c r="H150" s="223" t="s">
        <v>196</v>
      </c>
      <c r="I150" s="224" t="s">
        <v>53</v>
      </c>
      <c r="J150" s="225">
        <v>1</v>
      </c>
      <c r="K150" s="221">
        <v>0</v>
      </c>
      <c r="L150" s="221">
        <f>K150-J150</f>
        <v>-1</v>
      </c>
      <c r="M150" s="7">
        <v>151300</v>
      </c>
      <c r="N150" s="7">
        <v>0</v>
      </c>
      <c r="O150" s="7">
        <f t="shared" ref="O150:O155" si="37">N150/M150*100</f>
        <v>0</v>
      </c>
    </row>
    <row r="151" spans="1:15" ht="22.5" customHeight="1" x14ac:dyDescent="0.25">
      <c r="A151" s="202"/>
      <c r="B151" s="250"/>
      <c r="C151" s="212"/>
      <c r="D151" s="201"/>
      <c r="E151" s="201"/>
      <c r="F151" s="201"/>
      <c r="G151" s="201"/>
      <c r="H151" s="202"/>
      <c r="I151" s="201"/>
      <c r="J151" s="226"/>
      <c r="K151" s="222"/>
      <c r="L151" s="222"/>
      <c r="M151" s="7">
        <v>18000</v>
      </c>
      <c r="N151" s="7">
        <v>0</v>
      </c>
      <c r="O151" s="7">
        <f t="shared" si="37"/>
        <v>0</v>
      </c>
    </row>
    <row r="152" spans="1:15" ht="40.5" customHeight="1" x14ac:dyDescent="0.25">
      <c r="A152" s="40" t="s">
        <v>198</v>
      </c>
      <c r="B152" s="63" t="s">
        <v>38</v>
      </c>
      <c r="C152" s="153">
        <v>4</v>
      </c>
      <c r="D152" s="74">
        <v>43466</v>
      </c>
      <c r="E152" s="74">
        <v>43830</v>
      </c>
      <c r="F152" s="74">
        <v>43466</v>
      </c>
      <c r="G152" s="74">
        <v>43830</v>
      </c>
      <c r="H152" s="63" t="s">
        <v>199</v>
      </c>
      <c r="I152" s="64" t="s">
        <v>53</v>
      </c>
      <c r="J152" s="143">
        <v>1</v>
      </c>
      <c r="K152" s="142">
        <v>0</v>
      </c>
      <c r="L152" s="142">
        <f>K152-J152</f>
        <v>-1</v>
      </c>
      <c r="M152" s="7">
        <v>4496.8</v>
      </c>
      <c r="N152" s="7">
        <v>0</v>
      </c>
      <c r="O152" s="7">
        <f t="shared" si="37"/>
        <v>0</v>
      </c>
    </row>
    <row r="153" spans="1:15" ht="33" customHeight="1" x14ac:dyDescent="0.25">
      <c r="A153" s="176" t="s">
        <v>200</v>
      </c>
      <c r="B153" s="66" t="s">
        <v>108</v>
      </c>
      <c r="C153" s="148" t="s">
        <v>33</v>
      </c>
      <c r="D153" s="11" t="s">
        <v>39</v>
      </c>
      <c r="E153" s="11" t="s">
        <v>39</v>
      </c>
      <c r="F153" s="11" t="s">
        <v>39</v>
      </c>
      <c r="G153" s="11" t="s">
        <v>39</v>
      </c>
      <c r="H153" s="11" t="s">
        <v>39</v>
      </c>
      <c r="I153" s="26" t="s">
        <v>39</v>
      </c>
      <c r="J153" s="127" t="s">
        <v>39</v>
      </c>
      <c r="K153" s="127" t="s">
        <v>39</v>
      </c>
      <c r="L153" s="127" t="s">
        <v>39</v>
      </c>
      <c r="M153" s="122">
        <f>M154</f>
        <v>300</v>
      </c>
      <c r="N153" s="122">
        <f t="shared" ref="N153" si="38">N154</f>
        <v>0</v>
      </c>
      <c r="O153" s="122">
        <f t="shared" si="37"/>
        <v>0</v>
      </c>
    </row>
    <row r="154" spans="1:15" ht="33.950000000000003" customHeight="1" x14ac:dyDescent="0.25">
      <c r="A154" s="197"/>
      <c r="B154" s="162" t="s">
        <v>15</v>
      </c>
      <c r="C154" s="148" t="s">
        <v>33</v>
      </c>
      <c r="D154" s="32" t="s">
        <v>157</v>
      </c>
      <c r="E154" s="32" t="s">
        <v>158</v>
      </c>
      <c r="F154" s="32" t="s">
        <v>157</v>
      </c>
      <c r="G154" s="32" t="s">
        <v>158</v>
      </c>
      <c r="H154" s="15" t="s">
        <v>39</v>
      </c>
      <c r="I154" s="27" t="s">
        <v>39</v>
      </c>
      <c r="J154" s="34" t="s">
        <v>39</v>
      </c>
      <c r="K154" s="34" t="s">
        <v>39</v>
      </c>
      <c r="L154" s="34" t="s">
        <v>39</v>
      </c>
      <c r="M154" s="6">
        <f>M155+M156</f>
        <v>300</v>
      </c>
      <c r="N154" s="6">
        <f t="shared" ref="N154" si="39">N155+N156</f>
        <v>0</v>
      </c>
      <c r="O154" s="6">
        <f t="shared" si="37"/>
        <v>0</v>
      </c>
    </row>
    <row r="155" spans="1:15" ht="51" customHeight="1" x14ac:dyDescent="0.25">
      <c r="A155" s="30" t="s">
        <v>201</v>
      </c>
      <c r="B155" s="29" t="s">
        <v>183</v>
      </c>
      <c r="C155" s="149">
        <v>5</v>
      </c>
      <c r="D155" s="32" t="s">
        <v>157</v>
      </c>
      <c r="E155" s="32" t="s">
        <v>158</v>
      </c>
      <c r="F155" s="32" t="s">
        <v>157</v>
      </c>
      <c r="G155" s="32" t="s">
        <v>158</v>
      </c>
      <c r="H155" s="47" t="s">
        <v>127</v>
      </c>
      <c r="I155" s="27" t="s">
        <v>53</v>
      </c>
      <c r="J155" s="34">
        <v>1</v>
      </c>
      <c r="K155" s="34">
        <v>1</v>
      </c>
      <c r="L155" s="34">
        <f>K155-J155</f>
        <v>0</v>
      </c>
      <c r="M155" s="6">
        <v>300</v>
      </c>
      <c r="N155" s="6">
        <v>0</v>
      </c>
      <c r="O155" s="6">
        <f t="shared" si="37"/>
        <v>0</v>
      </c>
    </row>
    <row r="156" spans="1:15" ht="97.5" customHeight="1" x14ac:dyDescent="0.25">
      <c r="A156" s="30" t="s">
        <v>254</v>
      </c>
      <c r="B156" s="29" t="s">
        <v>183</v>
      </c>
      <c r="C156" s="149">
        <v>5</v>
      </c>
      <c r="D156" s="32" t="s">
        <v>157</v>
      </c>
      <c r="E156" s="32" t="s">
        <v>158</v>
      </c>
      <c r="F156" s="32" t="s">
        <v>157</v>
      </c>
      <c r="G156" s="32" t="s">
        <v>158</v>
      </c>
      <c r="H156" s="30" t="s">
        <v>125</v>
      </c>
      <c r="I156" s="15" t="s">
        <v>54</v>
      </c>
      <c r="J156" s="159">
        <v>33</v>
      </c>
      <c r="K156" s="159">
        <v>0</v>
      </c>
      <c r="L156" s="159">
        <f>K156-J156</f>
        <v>-33</v>
      </c>
      <c r="M156" s="6">
        <v>0</v>
      </c>
      <c r="N156" s="6">
        <v>0</v>
      </c>
      <c r="O156" s="6">
        <v>0</v>
      </c>
    </row>
    <row r="157" spans="1:15" ht="45.75" customHeight="1" x14ac:dyDescent="0.25">
      <c r="A157" s="176" t="s">
        <v>202</v>
      </c>
      <c r="B157" s="65" t="s">
        <v>41</v>
      </c>
      <c r="C157" s="148" t="s">
        <v>33</v>
      </c>
      <c r="D157" s="11" t="s">
        <v>39</v>
      </c>
      <c r="E157" s="11" t="s">
        <v>39</v>
      </c>
      <c r="F157" s="11" t="s">
        <v>39</v>
      </c>
      <c r="G157" s="11" t="s">
        <v>39</v>
      </c>
      <c r="H157" s="11" t="s">
        <v>39</v>
      </c>
      <c r="I157" s="26" t="s">
        <v>39</v>
      </c>
      <c r="J157" s="127" t="s">
        <v>39</v>
      </c>
      <c r="K157" s="127" t="s">
        <v>39</v>
      </c>
      <c r="L157" s="127" t="s">
        <v>39</v>
      </c>
      <c r="M157" s="8">
        <f>M158</f>
        <v>11630.5</v>
      </c>
      <c r="N157" s="8">
        <f>N158</f>
        <v>0</v>
      </c>
      <c r="O157" s="8">
        <f t="shared" ref="O157:O165" si="40">N157/M157*100</f>
        <v>0</v>
      </c>
    </row>
    <row r="158" spans="1:15" ht="42.95" customHeight="1" x14ac:dyDescent="0.25">
      <c r="A158" s="197"/>
      <c r="B158" s="29" t="s">
        <v>15</v>
      </c>
      <c r="C158" s="148" t="s">
        <v>33</v>
      </c>
      <c r="D158" s="32" t="s">
        <v>157</v>
      </c>
      <c r="E158" s="32" t="s">
        <v>158</v>
      </c>
      <c r="F158" s="32" t="s">
        <v>157</v>
      </c>
      <c r="G158" s="32" t="s">
        <v>158</v>
      </c>
      <c r="H158" s="15" t="s">
        <v>39</v>
      </c>
      <c r="I158" s="15" t="s">
        <v>39</v>
      </c>
      <c r="J158" s="38" t="s">
        <v>39</v>
      </c>
      <c r="K158" s="38" t="s">
        <v>39</v>
      </c>
      <c r="L158" s="38" t="s">
        <v>39</v>
      </c>
      <c r="M158" s="6">
        <f>M159</f>
        <v>11630.5</v>
      </c>
      <c r="N158" s="6">
        <f>N159</f>
        <v>0</v>
      </c>
      <c r="O158" s="6">
        <f t="shared" si="40"/>
        <v>0</v>
      </c>
    </row>
    <row r="159" spans="1:15" ht="51.75" customHeight="1" x14ac:dyDescent="0.25">
      <c r="A159" s="30" t="s">
        <v>203</v>
      </c>
      <c r="B159" s="29" t="s">
        <v>194</v>
      </c>
      <c r="C159" s="87">
        <v>2</v>
      </c>
      <c r="D159" s="32" t="s">
        <v>157</v>
      </c>
      <c r="E159" s="32" t="s">
        <v>158</v>
      </c>
      <c r="F159" s="32" t="s">
        <v>157</v>
      </c>
      <c r="G159" s="32" t="s">
        <v>158</v>
      </c>
      <c r="H159" s="30" t="s">
        <v>204</v>
      </c>
      <c r="I159" s="37" t="s">
        <v>53</v>
      </c>
      <c r="J159" s="38">
        <v>5</v>
      </c>
      <c r="K159" s="38">
        <v>0</v>
      </c>
      <c r="L159" s="38">
        <f>K159-J159</f>
        <v>-5</v>
      </c>
      <c r="M159" s="6">
        <v>11630.5</v>
      </c>
      <c r="N159" s="6">
        <v>0</v>
      </c>
      <c r="O159" s="6">
        <f t="shared" si="40"/>
        <v>0</v>
      </c>
    </row>
    <row r="160" spans="1:15" ht="43.5" customHeight="1" x14ac:dyDescent="0.25">
      <c r="A160" s="176" t="s">
        <v>205</v>
      </c>
      <c r="B160" s="65" t="s">
        <v>41</v>
      </c>
      <c r="C160" s="148" t="s">
        <v>33</v>
      </c>
      <c r="D160" s="11" t="s">
        <v>39</v>
      </c>
      <c r="E160" s="11" t="s">
        <v>39</v>
      </c>
      <c r="F160" s="11" t="s">
        <v>39</v>
      </c>
      <c r="G160" s="11" t="s">
        <v>39</v>
      </c>
      <c r="H160" s="11" t="s">
        <v>39</v>
      </c>
      <c r="I160" s="26" t="s">
        <v>39</v>
      </c>
      <c r="J160" s="127" t="s">
        <v>39</v>
      </c>
      <c r="K160" s="127" t="s">
        <v>39</v>
      </c>
      <c r="L160" s="127" t="s">
        <v>39</v>
      </c>
      <c r="M160" s="8">
        <f>M161</f>
        <v>37220</v>
      </c>
      <c r="N160" s="8">
        <f>N161</f>
        <v>18464.150000000001</v>
      </c>
      <c r="O160" s="8">
        <f t="shared" si="40"/>
        <v>49.608140784524451</v>
      </c>
    </row>
    <row r="161" spans="1:15" ht="42.95" customHeight="1" x14ac:dyDescent="0.25">
      <c r="A161" s="197"/>
      <c r="B161" s="29" t="s">
        <v>15</v>
      </c>
      <c r="C161" s="148" t="s">
        <v>33</v>
      </c>
      <c r="D161" s="32" t="s">
        <v>157</v>
      </c>
      <c r="E161" s="32" t="s">
        <v>158</v>
      </c>
      <c r="F161" s="32" t="s">
        <v>157</v>
      </c>
      <c r="G161" s="32" t="s">
        <v>158</v>
      </c>
      <c r="H161" s="15" t="s">
        <v>39</v>
      </c>
      <c r="I161" s="15" t="s">
        <v>39</v>
      </c>
      <c r="J161" s="38" t="s">
        <v>39</v>
      </c>
      <c r="K161" s="38" t="s">
        <v>39</v>
      </c>
      <c r="L161" s="38" t="s">
        <v>39</v>
      </c>
      <c r="M161" s="6">
        <f>M162+M163</f>
        <v>37220</v>
      </c>
      <c r="N161" s="6">
        <f>N162+N163</f>
        <v>18464.150000000001</v>
      </c>
      <c r="O161" s="6">
        <f t="shared" si="40"/>
        <v>49.608140784524451</v>
      </c>
    </row>
    <row r="162" spans="1:15" ht="39" customHeight="1" x14ac:dyDescent="0.25">
      <c r="A162" s="248" t="s">
        <v>206</v>
      </c>
      <c r="B162" s="203" t="s">
        <v>207</v>
      </c>
      <c r="C162" s="210">
        <v>4</v>
      </c>
      <c r="D162" s="199" t="s">
        <v>157</v>
      </c>
      <c r="E162" s="199" t="s">
        <v>158</v>
      </c>
      <c r="F162" s="199" t="s">
        <v>157</v>
      </c>
      <c r="G162" s="199" t="s">
        <v>158</v>
      </c>
      <c r="H162" s="227" t="s">
        <v>8</v>
      </c>
      <c r="I162" s="218" t="s">
        <v>54</v>
      </c>
      <c r="J162" s="216">
        <v>11.2</v>
      </c>
      <c r="K162" s="216">
        <v>39.299999999999997</v>
      </c>
      <c r="L162" s="216">
        <f>K162-J162</f>
        <v>28.099999999999998</v>
      </c>
      <c r="M162" s="6">
        <v>16584.3</v>
      </c>
      <c r="N162" s="6">
        <v>9482.67</v>
      </c>
      <c r="O162" s="6">
        <f t="shared" si="40"/>
        <v>57.178596624518377</v>
      </c>
    </row>
    <row r="163" spans="1:15" ht="47.25" customHeight="1" x14ac:dyDescent="0.25">
      <c r="A163" s="249"/>
      <c r="B163" s="204"/>
      <c r="C163" s="212"/>
      <c r="D163" s="202"/>
      <c r="E163" s="247"/>
      <c r="F163" s="201"/>
      <c r="G163" s="247"/>
      <c r="H163" s="228"/>
      <c r="I163" s="219"/>
      <c r="J163" s="217"/>
      <c r="K163" s="217"/>
      <c r="L163" s="217"/>
      <c r="M163" s="6">
        <v>20635.7</v>
      </c>
      <c r="N163" s="6">
        <v>8981.48</v>
      </c>
      <c r="O163" s="6">
        <f t="shared" si="40"/>
        <v>43.523989978532349</v>
      </c>
    </row>
    <row r="164" spans="1:15" ht="26.25" customHeight="1" x14ac:dyDescent="0.25">
      <c r="A164" s="243" t="s">
        <v>9</v>
      </c>
      <c r="B164" s="168" t="s">
        <v>108</v>
      </c>
      <c r="C164" s="148" t="s">
        <v>33</v>
      </c>
      <c r="D164" s="11" t="s">
        <v>39</v>
      </c>
      <c r="E164" s="11" t="s">
        <v>39</v>
      </c>
      <c r="F164" s="11" t="s">
        <v>39</v>
      </c>
      <c r="G164" s="11" t="s">
        <v>39</v>
      </c>
      <c r="H164" s="11" t="s">
        <v>39</v>
      </c>
      <c r="I164" s="26" t="s">
        <v>39</v>
      </c>
      <c r="J164" s="127" t="s">
        <v>39</v>
      </c>
      <c r="K164" s="127" t="s">
        <v>39</v>
      </c>
      <c r="L164" s="127" t="s">
        <v>39</v>
      </c>
      <c r="M164" s="8">
        <f>M165+M166+M167+M168</f>
        <v>92626.9</v>
      </c>
      <c r="N164" s="8">
        <f>N165+N166+N167+N168</f>
        <v>52877.760000000002</v>
      </c>
      <c r="O164" s="8">
        <f t="shared" si="40"/>
        <v>57.08682898812333</v>
      </c>
    </row>
    <row r="165" spans="1:15" ht="23.25" customHeight="1" x14ac:dyDescent="0.25">
      <c r="A165" s="244"/>
      <c r="B165" s="198" t="s">
        <v>15</v>
      </c>
      <c r="C165" s="148" t="s">
        <v>33</v>
      </c>
      <c r="D165" s="32" t="s">
        <v>157</v>
      </c>
      <c r="E165" s="32" t="s">
        <v>158</v>
      </c>
      <c r="F165" s="32" t="s">
        <v>157</v>
      </c>
      <c r="G165" s="32" t="s">
        <v>158</v>
      </c>
      <c r="H165" s="67" t="s">
        <v>39</v>
      </c>
      <c r="I165" s="67" t="s">
        <v>39</v>
      </c>
      <c r="J165" s="34" t="s">
        <v>39</v>
      </c>
      <c r="K165" s="34" t="s">
        <v>39</v>
      </c>
      <c r="L165" s="34" t="s">
        <v>39</v>
      </c>
      <c r="M165" s="6">
        <v>40723.1</v>
      </c>
      <c r="N165" s="6">
        <v>25220.2</v>
      </c>
      <c r="O165" s="6">
        <f t="shared" si="40"/>
        <v>61.930943371207015</v>
      </c>
    </row>
    <row r="166" spans="1:15" ht="22.5" customHeight="1" x14ac:dyDescent="0.25">
      <c r="A166" s="244"/>
      <c r="B166" s="238"/>
      <c r="C166" s="148" t="s">
        <v>33</v>
      </c>
      <c r="D166" s="32" t="s">
        <v>157</v>
      </c>
      <c r="E166" s="32" t="s">
        <v>158</v>
      </c>
      <c r="F166" s="32" t="s">
        <v>157</v>
      </c>
      <c r="G166" s="32" t="s">
        <v>158</v>
      </c>
      <c r="H166" s="67" t="s">
        <v>39</v>
      </c>
      <c r="I166" s="67" t="s">
        <v>39</v>
      </c>
      <c r="J166" s="34" t="s">
        <v>39</v>
      </c>
      <c r="K166" s="34" t="s">
        <v>39</v>
      </c>
      <c r="L166" s="34" t="s">
        <v>39</v>
      </c>
      <c r="M166" s="6">
        <v>500</v>
      </c>
      <c r="N166" s="6">
        <v>0</v>
      </c>
      <c r="O166" s="6">
        <f t="shared" ref="O166:O168" si="41">N166/M166*100</f>
        <v>0</v>
      </c>
    </row>
    <row r="167" spans="1:15" ht="21.75" customHeight="1" x14ac:dyDescent="0.25">
      <c r="A167" s="245"/>
      <c r="B167" s="238"/>
      <c r="C167" s="148" t="s">
        <v>33</v>
      </c>
      <c r="D167" s="32" t="s">
        <v>157</v>
      </c>
      <c r="E167" s="32" t="s">
        <v>158</v>
      </c>
      <c r="F167" s="32" t="s">
        <v>157</v>
      </c>
      <c r="G167" s="32" t="s">
        <v>158</v>
      </c>
      <c r="H167" s="67" t="s">
        <v>39</v>
      </c>
      <c r="I167" s="67" t="s">
        <v>39</v>
      </c>
      <c r="J167" s="34" t="s">
        <v>39</v>
      </c>
      <c r="K167" s="34" t="s">
        <v>39</v>
      </c>
      <c r="L167" s="34" t="s">
        <v>39</v>
      </c>
      <c r="M167" s="6">
        <v>44</v>
      </c>
      <c r="N167" s="6">
        <v>0</v>
      </c>
      <c r="O167" s="6">
        <f t="shared" si="41"/>
        <v>0</v>
      </c>
    </row>
    <row r="168" spans="1:15" ht="24" customHeight="1" x14ac:dyDescent="0.25">
      <c r="A168" s="246"/>
      <c r="B168" s="239"/>
      <c r="C168" s="148" t="s">
        <v>33</v>
      </c>
      <c r="D168" s="27" t="s">
        <v>157</v>
      </c>
      <c r="E168" s="27" t="s">
        <v>158</v>
      </c>
      <c r="F168" s="27" t="s">
        <v>157</v>
      </c>
      <c r="G168" s="27" t="s">
        <v>158</v>
      </c>
      <c r="H168" s="67" t="s">
        <v>39</v>
      </c>
      <c r="I168" s="67" t="s">
        <v>39</v>
      </c>
      <c r="J168" s="34" t="s">
        <v>39</v>
      </c>
      <c r="K168" s="34" t="s">
        <v>39</v>
      </c>
      <c r="L168" s="34" t="s">
        <v>39</v>
      </c>
      <c r="M168" s="6">
        <v>51359.8</v>
      </c>
      <c r="N168" s="6">
        <v>27657.56</v>
      </c>
      <c r="O168" s="6">
        <f t="shared" si="41"/>
        <v>53.850599106694339</v>
      </c>
    </row>
    <row r="169" spans="1:15" x14ac:dyDescent="0.25">
      <c r="J169" s="144"/>
      <c r="K169" s="144"/>
      <c r="L169" s="144"/>
    </row>
    <row r="170" spans="1:15" x14ac:dyDescent="0.25">
      <c r="J170" s="144"/>
      <c r="K170" s="144"/>
      <c r="L170" s="144"/>
    </row>
  </sheetData>
  <autoFilter ref="A18:O168"/>
  <mergeCells count="108">
    <mergeCell ref="B165:B168"/>
    <mergeCell ref="M2:O2"/>
    <mergeCell ref="N6:O6"/>
    <mergeCell ref="A164:A168"/>
    <mergeCell ref="G97:G98"/>
    <mergeCell ref="K97:K98"/>
    <mergeCell ref="A162:A163"/>
    <mergeCell ref="A153:A154"/>
    <mergeCell ref="E162:E163"/>
    <mergeCell ref="A97:A98"/>
    <mergeCell ref="E97:E98"/>
    <mergeCell ref="A150:A151"/>
    <mergeCell ref="B150:B151"/>
    <mergeCell ref="H97:H98"/>
    <mergeCell ref="G162:G163"/>
    <mergeCell ref="D97:D98"/>
    <mergeCell ref="F97:F98"/>
    <mergeCell ref="B14:B17"/>
    <mergeCell ref="M14:O15"/>
    <mergeCell ref="H14:L15"/>
    <mergeCell ref="A9:O9"/>
    <mergeCell ref="K55:K56"/>
    <mergeCell ref="I55:I56"/>
    <mergeCell ref="J55:J56"/>
    <mergeCell ref="H55:H56"/>
    <mergeCell ref="D55:D56"/>
    <mergeCell ref="A10:O10"/>
    <mergeCell ref="A11:O11"/>
    <mergeCell ref="A14:A17"/>
    <mergeCell ref="N16:N17"/>
    <mergeCell ref="O16:O17"/>
    <mergeCell ref="F16:F17"/>
    <mergeCell ref="D16:D17"/>
    <mergeCell ref="F15:G15"/>
    <mergeCell ref="C14:C17"/>
    <mergeCell ref="C55:C56"/>
    <mergeCell ref="I126:I127"/>
    <mergeCell ref="B55:B56"/>
    <mergeCell ref="B97:B98"/>
    <mergeCell ref="D126:D127"/>
    <mergeCell ref="E126:E127"/>
    <mergeCell ref="L97:L98"/>
    <mergeCell ref="L162:L163"/>
    <mergeCell ref="I162:I163"/>
    <mergeCell ref="J162:J163"/>
    <mergeCell ref="K162:K163"/>
    <mergeCell ref="I97:I98"/>
    <mergeCell ref="J97:J98"/>
    <mergeCell ref="J126:J127"/>
    <mergeCell ref="K126:K127"/>
    <mergeCell ref="L126:L127"/>
    <mergeCell ref="L150:L151"/>
    <mergeCell ref="G150:G151"/>
    <mergeCell ref="H150:H151"/>
    <mergeCell ref="I150:I151"/>
    <mergeCell ref="J150:J151"/>
    <mergeCell ref="K150:K151"/>
    <mergeCell ref="H162:H163"/>
    <mergeCell ref="G126:G127"/>
    <mergeCell ref="H126:H127"/>
    <mergeCell ref="A135:A137"/>
    <mergeCell ref="A160:A161"/>
    <mergeCell ref="A55:A56"/>
    <mergeCell ref="E55:E56"/>
    <mergeCell ref="F55:F56"/>
    <mergeCell ref="D162:D163"/>
    <mergeCell ref="F162:F163"/>
    <mergeCell ref="B162:B163"/>
    <mergeCell ref="D150:D151"/>
    <mergeCell ref="E150:E151"/>
    <mergeCell ref="F150:F151"/>
    <mergeCell ref="A126:A127"/>
    <mergeCell ref="B126:B127"/>
    <mergeCell ref="F126:F127"/>
    <mergeCell ref="A77:A79"/>
    <mergeCell ref="C97:C98"/>
    <mergeCell ref="C126:C127"/>
    <mergeCell ref="C150:C151"/>
    <mergeCell ref="C162:C163"/>
    <mergeCell ref="A157:A158"/>
    <mergeCell ref="A132:A134"/>
    <mergeCell ref="A102:A104"/>
    <mergeCell ref="A105:A107"/>
    <mergeCell ref="A110:A113"/>
    <mergeCell ref="A118:A119"/>
    <mergeCell ref="A124:A125"/>
    <mergeCell ref="A92:A93"/>
    <mergeCell ref="A19:A25"/>
    <mergeCell ref="A26:A29"/>
    <mergeCell ref="A30:A32"/>
    <mergeCell ref="A66:A68"/>
    <mergeCell ref="A72:A76"/>
    <mergeCell ref="L3:O3"/>
    <mergeCell ref="L4:O4"/>
    <mergeCell ref="L5:O5"/>
    <mergeCell ref="M81:M85"/>
    <mergeCell ref="N81:N85"/>
    <mergeCell ref="O81:O85"/>
    <mergeCell ref="D15:E15"/>
    <mergeCell ref="D14:G14"/>
    <mergeCell ref="H16:H17"/>
    <mergeCell ref="E16:E17"/>
    <mergeCell ref="G16:G17"/>
    <mergeCell ref="I16:I17"/>
    <mergeCell ref="J16:L16"/>
    <mergeCell ref="G55:G56"/>
    <mergeCell ref="M16:M17"/>
    <mergeCell ref="L55:L56"/>
  </mergeCells>
  <phoneticPr fontId="0" type="noConversion"/>
  <printOptions horizontalCentered="1"/>
  <pageMargins left="0.43307086614173229" right="0.43307086614173229" top="0.43307086614173229" bottom="0.43307086614173229" header="0" footer="0"/>
  <pageSetup paperSize="9" scale="57" fitToHeight="1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 10</vt:lpstr>
      <vt:lpstr>'Табл 10'!Заголовки_для_печати</vt:lpstr>
      <vt:lpstr>'Табл 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Наталья Александровна</dc:creator>
  <cp:lastModifiedBy>Мартынюк Ольга Александровна</cp:lastModifiedBy>
  <cp:lastPrinted>2019-08-05T06:02:34Z</cp:lastPrinted>
  <dcterms:created xsi:type="dcterms:W3CDTF">2017-12-28T12:31:25Z</dcterms:created>
  <dcterms:modified xsi:type="dcterms:W3CDTF">2019-08-05T06:29:03Z</dcterms:modified>
</cp:coreProperties>
</file>